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5195" windowHeight="9720" tabRatio="847" activeTab="0"/>
  </bookViews>
  <sheets>
    <sheet name="MLS_Financial_Responsibility" sheetId="1" r:id="rId1"/>
    <sheet name="Fidelity_&amp;_E&amp;O_Calculation" sheetId="2" state="hidden" r:id="rId2"/>
  </sheets>
  <definedNames>
    <definedName name="_xlnm.Print_Area" localSheetId="0">'MLS_Financial_Responsibility'!$A$1:$D$99</definedName>
  </definedNames>
  <calcPr fullCalcOnLoad="1"/>
</workbook>
</file>

<file path=xl/sharedStrings.xml><?xml version="1.0" encoding="utf-8"?>
<sst xmlns="http://schemas.openxmlformats.org/spreadsheetml/2006/main" count="99" uniqueCount="75">
  <si>
    <t>Servicer ID</t>
  </si>
  <si>
    <t>Servicer Name</t>
  </si>
  <si>
    <t>Total Shareholder's Equity:</t>
  </si>
  <si>
    <t>1.  Goodwill</t>
  </si>
  <si>
    <t>2.  Intangible assets (excluding mortgage servicing rights)</t>
  </si>
  <si>
    <t>Total Adjusted Net Worth:</t>
  </si>
  <si>
    <t>Corporate Surety Bond:</t>
  </si>
  <si>
    <t>Required Amount of Bond</t>
  </si>
  <si>
    <t>Aggregate $ amount of NY Loans Serviced</t>
  </si>
  <si>
    <t>100,000,000 or less</t>
  </si>
  <si>
    <t>of the next 500,000,000</t>
  </si>
  <si>
    <t>of the next 400,000,000</t>
  </si>
  <si>
    <t>of the amount over 1,000,000,000</t>
  </si>
  <si>
    <t>Fidelity and E&amp;O Bond:</t>
  </si>
  <si>
    <t>Required Corporate Surety Bond:</t>
  </si>
  <si>
    <t>Surety Bond:</t>
  </si>
  <si>
    <t>Adjusted Net Worth Requirement:</t>
  </si>
  <si>
    <t>Adjusted Net Worth</t>
  </si>
  <si>
    <t>Actual</t>
  </si>
  <si>
    <t>Requirement Met?</t>
  </si>
  <si>
    <t>Adjustments to Net Worth:</t>
  </si>
  <si>
    <t>Total Adjustments to Net Worth:</t>
  </si>
  <si>
    <t>Required</t>
  </si>
  <si>
    <t>Net Worth Requirement:</t>
  </si>
  <si>
    <t>Fidelity and E&amp;O Bond Requirement:</t>
  </si>
  <si>
    <t>Surety Bond Amount Requirement:</t>
  </si>
  <si>
    <t>Exempt/Not Exempt:</t>
  </si>
  <si>
    <t>Servicer ID:</t>
  </si>
  <si>
    <t>Servicer Name:</t>
  </si>
  <si>
    <t>Superintendent's Regulations</t>
  </si>
  <si>
    <t>Cash, Cash Equivalents, or Readily Marketable Securities:</t>
  </si>
  <si>
    <t>Required Percent:</t>
  </si>
  <si>
    <t>Percent of Adjusted Net Worth:</t>
  </si>
  <si>
    <t>Cash, Cash Equivalents or Readily Marketable Securities Requirement:</t>
  </si>
  <si>
    <t>Aggregate $ Amount of NY Loans Serviced:*</t>
  </si>
  <si>
    <t>3.  Any assets pledged to secure obligations of a person other than the applicant</t>
  </si>
  <si>
    <t>4.  Any assets due from officers or stockholders or same from related companies</t>
  </si>
  <si>
    <t>Signed this ____ day of ____________, 20____.</t>
  </si>
  <si>
    <t>Name of individual or partnership</t>
  </si>
  <si>
    <t>By</t>
  </si>
  <si>
    <t>Name of Corporation</t>
  </si>
  <si>
    <t>Sworn to before me this</t>
  </si>
  <si>
    <t>____ day of ____________, 20____.</t>
  </si>
  <si>
    <t>_____________________________</t>
  </si>
  <si>
    <t>Notary Public</t>
  </si>
  <si>
    <t xml:space="preserve">      The undersigned has (have) carefully read the foregoing statements, and all printed and written matter therein, and hereby certifies that all the statements are know to me (us) to be true and give a correct showing of the undersigned financial conditions and that all Surety, Fidelity and E&amp;O Bonds are currently active and in effect.</t>
  </si>
  <si>
    <r>
      <t>II.</t>
    </r>
    <r>
      <rPr>
        <b/>
        <sz val="24"/>
        <rFont val="Arial"/>
        <family val="2"/>
      </rPr>
      <t xml:space="preserve"> </t>
    </r>
    <r>
      <rPr>
        <b/>
        <sz val="20"/>
        <rFont val="Arial"/>
        <family val="2"/>
      </rPr>
      <t xml:space="preserve"> </t>
    </r>
    <r>
      <rPr>
        <b/>
        <sz val="16"/>
        <rFont val="Arial"/>
        <family val="2"/>
      </rPr>
      <t>Mortgage Loans Servicer Financial Responsibilities Summary</t>
    </r>
  </si>
  <si>
    <t>Required Adjusted Net Worth:</t>
  </si>
  <si>
    <t>DATE</t>
  </si>
  <si>
    <t>E&amp;O Coverage</t>
  </si>
  <si>
    <t>Required Fidelity Bond:</t>
  </si>
  <si>
    <t>Required E&amp;O Coverage:</t>
  </si>
  <si>
    <t>Date</t>
  </si>
  <si>
    <t>Fidelity Bond Actual</t>
  </si>
  <si>
    <t>E&amp;O Coverage Actual</t>
  </si>
  <si>
    <r>
      <t>I.</t>
    </r>
    <r>
      <rPr>
        <b/>
        <sz val="24"/>
        <rFont val="Arial"/>
        <family val="2"/>
      </rPr>
      <t xml:space="preserve"> </t>
    </r>
    <r>
      <rPr>
        <b/>
        <sz val="20"/>
        <rFont val="Arial"/>
        <family val="2"/>
      </rPr>
      <t xml:space="preserve"> </t>
    </r>
    <r>
      <rPr>
        <b/>
        <sz val="16"/>
        <rFont val="Arial"/>
        <family val="2"/>
      </rPr>
      <t>Mortgage Loan Servicer Financial Responsibilities Details</t>
    </r>
  </si>
  <si>
    <r>
      <t xml:space="preserve">Outstanding Principal Balance of third Party New York Loans Serviced    </t>
    </r>
    <r>
      <rPr>
        <b/>
        <sz val="12"/>
        <rFont val="Arial"/>
        <family val="2"/>
      </rPr>
      <t>(Subservicing Volume NY)</t>
    </r>
  </si>
  <si>
    <t>0.25% of Non-third Party Loans Serviced:</t>
  </si>
  <si>
    <t>0.25% of Third Party New York Loans Serviced:</t>
  </si>
  <si>
    <t>Minimum Required Adj Net Worth (0.25% of Non-third Loans serviced and 0.25% of Third Party NY loans serviced plus $250,000):</t>
  </si>
  <si>
    <t>Excess/(Deficit) Net Worth:</t>
  </si>
  <si>
    <t>418.12(a)</t>
  </si>
  <si>
    <t>418.12(b)</t>
  </si>
  <si>
    <t>418.12(c)</t>
  </si>
  <si>
    <t>6.  Any other receivables that the Superintendent determines are not collectable</t>
  </si>
  <si>
    <t>Third Party Servicer and Owns Other Mortgage Loans or Servicing Rights</t>
  </si>
  <si>
    <t>5.  Any amount in excess of the lower of the cost or market value of mortgages in foreclosure, construction loans, or property acquired through foreclosure</t>
  </si>
  <si>
    <r>
      <t xml:space="preserve">Outstanding Principal Balance of Loans Serviced (whether or not in New York):     </t>
    </r>
    <r>
      <rPr>
        <b/>
        <sz val="12"/>
        <rFont val="Arial"/>
        <family val="2"/>
      </rPr>
      <t>(Aggregate Servicing Volume)</t>
    </r>
  </si>
  <si>
    <r>
      <t xml:space="preserve">Outstanding Principal Balance of Third Party Loans Serviced (whether or not in New York):  </t>
    </r>
    <r>
      <rPr>
        <b/>
        <sz val="12"/>
        <rFont val="Arial"/>
        <family val="2"/>
      </rPr>
      <t>(Aggregate Subservicing Volume )</t>
    </r>
  </si>
  <si>
    <r>
      <t xml:space="preserve">Outstanding Principal Balance of New York Mortgage Loans Serviced     </t>
    </r>
    <r>
      <rPr>
        <b/>
        <sz val="12"/>
        <rFont val="Arial"/>
        <family val="2"/>
      </rPr>
      <t>(Aggregate servicing in NY)</t>
    </r>
  </si>
  <si>
    <t>Requirement Fulfilled?</t>
  </si>
  <si>
    <t>Fidelity Bond</t>
  </si>
  <si>
    <t>Requirement Fulfilled Fidelity Bond?</t>
  </si>
  <si>
    <t>Requirement Fulfilled E&amp;O Coverage?</t>
  </si>
  <si>
    <t>Note: Where there is no written partnership agreement all the partners should sign.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</si>
</sst>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409]h:mm:ss\ AM/PM"/>
    <numFmt numFmtId="167" formatCode="[$-409]dddd\,\ mmmm\ dd\,\ yyyy"/>
  </numFmts>
  <fonts count="48">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sz val="16"/>
      <name val="Arial"/>
      <family val="2"/>
    </font>
    <font>
      <b/>
      <sz val="20"/>
      <name val="Arial"/>
      <family val="2"/>
    </font>
    <font>
      <b/>
      <sz val="24"/>
      <name val="Times New Roman"/>
      <family val="1"/>
    </font>
    <font>
      <b/>
      <sz val="24"/>
      <name val="Arial"/>
      <family val="2"/>
    </font>
    <font>
      <b/>
      <sz val="12"/>
      <name val="Arial"/>
      <family val="2"/>
    </font>
    <font>
      <sz val="12"/>
      <name val="Arial"/>
      <family val="2"/>
    </font>
    <font>
      <sz val="18"/>
      <name val="Arial"/>
      <family val="2"/>
    </font>
    <font>
      <sz val="11"/>
      <name val="Arial"/>
      <family val="2"/>
    </font>
    <font>
      <b/>
      <sz val="1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style="thin"/>
      <top style="thin"/>
      <bottom>
        <color indexed="63"/>
      </bottom>
    </border>
    <border>
      <left style="medium"/>
      <right style="thin"/>
      <top>
        <color indexed="63"/>
      </top>
      <bottom style="medium"/>
    </border>
    <border>
      <left style="medium"/>
      <right style="thin"/>
      <top style="medium"/>
      <bottom style="thin"/>
    </border>
    <border>
      <left style="medium"/>
      <right>
        <color indexed="63"/>
      </right>
      <top>
        <color indexed="63"/>
      </top>
      <bottom style="medium"/>
    </border>
    <border>
      <left style="medium"/>
      <right>
        <color indexed="63"/>
      </right>
      <top style="medium"/>
      <bottom style="thin"/>
    </border>
    <border>
      <left style="medium"/>
      <right>
        <color indexed="63"/>
      </right>
      <top style="thin"/>
      <bottom>
        <color indexed="63"/>
      </bottom>
    </border>
    <border>
      <left style="medium"/>
      <right>
        <color indexed="63"/>
      </right>
      <top>
        <color indexed="63"/>
      </top>
      <bottom style="thin"/>
    </border>
    <border>
      <left style="medium"/>
      <right style="thin"/>
      <top>
        <color indexed="63"/>
      </top>
      <bottom style="thin"/>
    </border>
    <border>
      <left style="medium"/>
      <right style="thin"/>
      <top style="thin"/>
      <bottom style="thin"/>
    </border>
    <border>
      <left style="medium"/>
      <right>
        <color indexed="63"/>
      </right>
      <top>
        <color indexed="63"/>
      </top>
      <bottom>
        <color indexed="63"/>
      </bottom>
    </border>
    <border>
      <left style="medium"/>
      <right style="thin"/>
      <top style="thin"/>
      <bottom style="mediu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style="medium"/>
      <right style="thin"/>
      <top style="thin"/>
      <bottom style="double"/>
    </border>
    <border>
      <left>
        <color indexed="63"/>
      </left>
      <right style="medium"/>
      <top>
        <color indexed="63"/>
      </top>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thin"/>
      <right style="medium"/>
      <top style="thin"/>
      <bottom style="medium"/>
    </border>
    <border>
      <left style="medium"/>
      <right style="medium"/>
      <top>
        <color indexed="63"/>
      </top>
      <bottom style="medium"/>
    </border>
    <border>
      <left style="medium"/>
      <right style="thin"/>
      <top style="medium"/>
      <bottom style="medium"/>
    </border>
    <border>
      <left>
        <color indexed="63"/>
      </left>
      <right style="thin"/>
      <top style="thin"/>
      <bottom>
        <color indexed="63"/>
      </bottom>
    </border>
    <border>
      <left style="thin"/>
      <right style="medium"/>
      <top style="thin"/>
      <bottom>
        <color indexed="63"/>
      </bottom>
    </border>
    <border>
      <left style="thin"/>
      <right style="medium"/>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style="medium"/>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style="double"/>
      <bottom>
        <color indexed="63"/>
      </bottom>
    </border>
    <border>
      <left style="medium"/>
      <right style="medium"/>
      <top style="medium"/>
      <bottom style="medium"/>
    </border>
    <border>
      <left style="thin"/>
      <right style="medium"/>
      <top style="medium"/>
      <bottom style="medium"/>
    </border>
    <border>
      <left style="thin"/>
      <right style="medium"/>
      <top style="thin"/>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26">
    <xf numFmtId="0" fontId="0" fillId="0" borderId="0" xfId="0" applyAlignment="1">
      <alignment/>
    </xf>
    <xf numFmtId="0" fontId="0" fillId="33" borderId="10" xfId="0" applyFill="1" applyBorder="1" applyAlignment="1">
      <alignment horizontal="center"/>
    </xf>
    <xf numFmtId="0" fontId="0" fillId="0" borderId="0" xfId="0" applyAlignment="1">
      <alignment horizontal="center" wrapText="1"/>
    </xf>
    <xf numFmtId="0" fontId="0" fillId="0" borderId="0" xfId="0" applyAlignment="1" applyProtection="1">
      <alignment/>
      <protection hidden="1"/>
    </xf>
    <xf numFmtId="8" fontId="0" fillId="0" borderId="0" xfId="0" applyNumberFormat="1" applyAlignment="1" applyProtection="1">
      <alignment/>
      <protection hidden="1"/>
    </xf>
    <xf numFmtId="0" fontId="0" fillId="0" borderId="0" xfId="0" applyAlignment="1" applyProtection="1">
      <alignment wrapText="1"/>
      <protection hidden="1"/>
    </xf>
    <xf numFmtId="0" fontId="0" fillId="0" borderId="0" xfId="0" applyFill="1" applyBorder="1" applyAlignment="1">
      <alignment/>
    </xf>
    <xf numFmtId="0" fontId="0" fillId="0" borderId="0" xfId="0" applyFill="1" applyBorder="1" applyAlignment="1" applyProtection="1">
      <alignment/>
      <protection locked="0"/>
    </xf>
    <xf numFmtId="165" fontId="0" fillId="0" borderId="0" xfId="0" applyNumberFormat="1" applyFill="1" applyBorder="1" applyAlignment="1" applyProtection="1">
      <alignment/>
      <protection locked="0"/>
    </xf>
    <xf numFmtId="165" fontId="0" fillId="0" borderId="0" xfId="0" applyNumberFormat="1" applyFill="1" applyBorder="1" applyAlignment="1" applyProtection="1">
      <alignment/>
      <protection/>
    </xf>
    <xf numFmtId="165" fontId="0" fillId="0" borderId="0" xfId="0" applyNumberFormat="1" applyFill="1" applyBorder="1" applyAlignment="1">
      <alignment/>
    </xf>
    <xf numFmtId="9" fontId="0" fillId="0" borderId="0" xfId="0" applyNumberFormat="1" applyFill="1" applyBorder="1" applyAlignment="1">
      <alignment/>
    </xf>
    <xf numFmtId="0" fontId="0" fillId="33" borderId="0" xfId="0" applyFill="1" applyAlignment="1">
      <alignment/>
    </xf>
    <xf numFmtId="0" fontId="0" fillId="33" borderId="11" xfId="0" applyFill="1" applyBorder="1" applyAlignment="1">
      <alignment/>
    </xf>
    <xf numFmtId="0" fontId="0" fillId="33" borderId="0" xfId="0" applyFill="1" applyBorder="1" applyAlignment="1">
      <alignment wrapText="1"/>
    </xf>
    <xf numFmtId="0" fontId="1" fillId="33" borderId="0" xfId="0" applyFont="1" applyFill="1" applyBorder="1" applyAlignment="1">
      <alignment/>
    </xf>
    <xf numFmtId="0" fontId="2" fillId="33" borderId="0" xfId="0" applyFont="1" applyFill="1" applyBorder="1" applyAlignment="1" applyProtection="1">
      <alignment wrapText="1"/>
      <protection locked="0"/>
    </xf>
    <xf numFmtId="0" fontId="0" fillId="33" borderId="0" xfId="0" applyFill="1" applyBorder="1" applyAlignment="1" applyProtection="1">
      <alignment/>
      <protection locked="0"/>
    </xf>
    <xf numFmtId="0" fontId="0" fillId="33" borderId="0" xfId="0" applyFill="1" applyBorder="1" applyAlignment="1">
      <alignment/>
    </xf>
    <xf numFmtId="0" fontId="0" fillId="33" borderId="0" xfId="0" applyFill="1" applyBorder="1" applyAlignment="1">
      <alignment horizontal="center"/>
    </xf>
    <xf numFmtId="0" fontId="0" fillId="33" borderId="0" xfId="0" applyFill="1" applyAlignment="1">
      <alignment horizontal="center" wrapText="1"/>
    </xf>
    <xf numFmtId="165" fontId="0" fillId="33" borderId="10" xfId="0" applyNumberFormat="1" applyFill="1" applyBorder="1" applyAlignment="1">
      <alignment horizontal="center"/>
    </xf>
    <xf numFmtId="0" fontId="0" fillId="33" borderId="10" xfId="0" applyFill="1" applyBorder="1" applyAlignment="1">
      <alignment horizontal="center" wrapText="1"/>
    </xf>
    <xf numFmtId="0" fontId="0" fillId="33" borderId="11" xfId="0" applyFill="1" applyBorder="1" applyAlignment="1">
      <alignment/>
    </xf>
    <xf numFmtId="0" fontId="0" fillId="33" borderId="12" xfId="0" applyFill="1" applyBorder="1" applyAlignment="1">
      <alignment horizontal="center"/>
    </xf>
    <xf numFmtId="0" fontId="10" fillId="33" borderId="13" xfId="0" applyFont="1" applyFill="1" applyBorder="1" applyAlignment="1">
      <alignment wrapText="1"/>
    </xf>
    <xf numFmtId="0" fontId="10" fillId="33" borderId="14" xfId="0" applyFont="1" applyFill="1" applyBorder="1" applyAlignment="1">
      <alignment wrapText="1"/>
    </xf>
    <xf numFmtId="0" fontId="9" fillId="33" borderId="15" xfId="0" applyFont="1" applyFill="1" applyBorder="1" applyAlignment="1">
      <alignment wrapText="1"/>
    </xf>
    <xf numFmtId="0" fontId="9" fillId="34" borderId="16" xfId="0" applyFont="1" applyFill="1" applyBorder="1" applyAlignment="1">
      <alignment wrapText="1"/>
    </xf>
    <xf numFmtId="0" fontId="9" fillId="33" borderId="17" xfId="0" applyFont="1" applyFill="1" applyBorder="1" applyAlignment="1">
      <alignment wrapText="1"/>
    </xf>
    <xf numFmtId="0" fontId="10" fillId="33" borderId="18" xfId="0" applyFont="1" applyFill="1" applyBorder="1" applyAlignment="1">
      <alignment wrapText="1"/>
    </xf>
    <xf numFmtId="0" fontId="9" fillId="33" borderId="19" xfId="0" applyFont="1" applyFill="1" applyBorder="1" applyAlignment="1">
      <alignment wrapText="1"/>
    </xf>
    <xf numFmtId="0" fontId="10" fillId="33" borderId="20" xfId="0" applyFont="1" applyFill="1" applyBorder="1" applyAlignment="1">
      <alignment wrapText="1"/>
    </xf>
    <xf numFmtId="0" fontId="10" fillId="33" borderId="21" xfId="0" applyFont="1" applyFill="1" applyBorder="1" applyAlignment="1">
      <alignment wrapText="1"/>
    </xf>
    <xf numFmtId="0" fontId="9" fillId="33" borderId="21" xfId="0" applyFont="1" applyFill="1" applyBorder="1" applyAlignment="1">
      <alignment wrapText="1"/>
    </xf>
    <xf numFmtId="0" fontId="10" fillId="33" borderId="22" xfId="0" applyFont="1" applyFill="1" applyBorder="1" applyAlignment="1">
      <alignment wrapText="1"/>
    </xf>
    <xf numFmtId="0" fontId="9" fillId="34" borderId="22" xfId="0" applyFont="1" applyFill="1" applyBorder="1" applyAlignment="1">
      <alignment wrapText="1"/>
    </xf>
    <xf numFmtId="0" fontId="9" fillId="33" borderId="23" xfId="0" applyFont="1" applyFill="1" applyBorder="1" applyAlignment="1">
      <alignment wrapText="1"/>
    </xf>
    <xf numFmtId="0" fontId="9" fillId="33" borderId="20" xfId="0" applyFont="1" applyFill="1" applyBorder="1" applyAlignment="1">
      <alignment wrapText="1"/>
    </xf>
    <xf numFmtId="0" fontId="10" fillId="33" borderId="0" xfId="0" applyFont="1" applyFill="1" applyAlignment="1">
      <alignment/>
    </xf>
    <xf numFmtId="0" fontId="10" fillId="33" borderId="24" xfId="0" applyFont="1" applyFill="1" applyBorder="1" applyAlignment="1">
      <alignment horizontal="center" wrapText="1"/>
    </xf>
    <xf numFmtId="0" fontId="9" fillId="33" borderId="15" xfId="0" applyFont="1" applyFill="1" applyBorder="1" applyAlignment="1">
      <alignment wrapText="1"/>
    </xf>
    <xf numFmtId="0" fontId="10" fillId="33" borderId="25" xfId="0" applyFont="1" applyFill="1" applyBorder="1" applyAlignment="1">
      <alignment wrapText="1"/>
    </xf>
    <xf numFmtId="0" fontId="10" fillId="33" borderId="22" xfId="0" applyFont="1" applyFill="1" applyBorder="1" applyAlignment="1">
      <alignment horizontal="center"/>
    </xf>
    <xf numFmtId="0" fontId="9" fillId="33" borderId="21" xfId="0" applyFont="1" applyFill="1" applyBorder="1" applyAlignment="1">
      <alignment wrapText="1"/>
    </xf>
    <xf numFmtId="0" fontId="9" fillId="33" borderId="26" xfId="0" applyFont="1" applyFill="1" applyBorder="1" applyAlignment="1">
      <alignment wrapText="1"/>
    </xf>
    <xf numFmtId="0" fontId="9" fillId="33" borderId="27" xfId="0" applyFont="1" applyFill="1" applyBorder="1" applyAlignment="1">
      <alignment wrapText="1"/>
    </xf>
    <xf numFmtId="0" fontId="10" fillId="33" borderId="16" xfId="0" applyFont="1" applyFill="1" applyBorder="1" applyAlignment="1">
      <alignment/>
    </xf>
    <xf numFmtId="0" fontId="10" fillId="33" borderId="28" xfId="0" applyFont="1" applyFill="1" applyBorder="1" applyAlignment="1">
      <alignment/>
    </xf>
    <xf numFmtId="0" fontId="9" fillId="34" borderId="29" xfId="0" applyFont="1" applyFill="1" applyBorder="1" applyAlignment="1">
      <alignment wrapText="1"/>
    </xf>
    <xf numFmtId="0" fontId="10" fillId="34" borderId="25" xfId="0" applyFont="1" applyFill="1" applyBorder="1" applyAlignment="1">
      <alignment/>
    </xf>
    <xf numFmtId="0" fontId="10" fillId="33" borderId="10" xfId="0" applyFont="1" applyFill="1" applyBorder="1" applyAlignment="1">
      <alignment horizontal="center"/>
    </xf>
    <xf numFmtId="0" fontId="10" fillId="33" borderId="30" xfId="0" applyFont="1" applyFill="1" applyBorder="1" applyAlignment="1">
      <alignment wrapText="1"/>
    </xf>
    <xf numFmtId="0" fontId="10" fillId="33" borderId="31" xfId="0" applyFont="1" applyFill="1" applyBorder="1" applyAlignment="1">
      <alignment wrapText="1"/>
    </xf>
    <xf numFmtId="0" fontId="10" fillId="33" borderId="32" xfId="0" applyFont="1" applyFill="1" applyBorder="1" applyAlignment="1">
      <alignment horizontal="center"/>
    </xf>
    <xf numFmtId="0" fontId="10" fillId="33" borderId="0" xfId="0" applyFont="1" applyFill="1" applyBorder="1" applyAlignment="1">
      <alignment/>
    </xf>
    <xf numFmtId="9" fontId="10" fillId="33" borderId="26" xfId="0" applyNumberFormat="1" applyFont="1" applyFill="1" applyBorder="1" applyAlignment="1">
      <alignment horizontal="center"/>
    </xf>
    <xf numFmtId="0" fontId="10" fillId="33" borderId="33" xfId="0" applyFont="1" applyFill="1" applyBorder="1" applyAlignment="1">
      <alignment horizontal="center"/>
    </xf>
    <xf numFmtId="0" fontId="10" fillId="33" borderId="0" xfId="0" applyFont="1" applyFill="1" applyAlignment="1">
      <alignment/>
    </xf>
    <xf numFmtId="0" fontId="10" fillId="33" borderId="0" xfId="0" applyFont="1" applyFill="1" applyAlignment="1">
      <alignment wrapText="1"/>
    </xf>
    <xf numFmtId="0" fontId="10" fillId="33" borderId="11" xfId="0" applyFont="1" applyFill="1" applyBorder="1" applyAlignment="1">
      <alignment wrapText="1"/>
    </xf>
    <xf numFmtId="0" fontId="10" fillId="33" borderId="12" xfId="0" applyFont="1" applyFill="1" applyBorder="1" applyAlignment="1">
      <alignment horizontal="center"/>
    </xf>
    <xf numFmtId="0" fontId="10" fillId="33" borderId="0" xfId="0" applyFont="1" applyFill="1" applyAlignment="1">
      <alignment horizontal="right" wrapText="1"/>
    </xf>
    <xf numFmtId="0" fontId="10" fillId="33" borderId="11" xfId="0" applyFont="1" applyFill="1" applyBorder="1" applyAlignment="1">
      <alignment/>
    </xf>
    <xf numFmtId="0" fontId="9" fillId="33" borderId="34" xfId="0" applyFont="1" applyFill="1" applyBorder="1" applyAlignment="1">
      <alignment wrapText="1"/>
    </xf>
    <xf numFmtId="0" fontId="10" fillId="33" borderId="35" xfId="0" applyFont="1" applyFill="1" applyBorder="1" applyAlignment="1">
      <alignment wrapText="1"/>
    </xf>
    <xf numFmtId="0" fontId="10" fillId="33" borderId="36" xfId="0" applyFont="1" applyFill="1" applyBorder="1" applyAlignment="1">
      <alignment horizontal="center"/>
    </xf>
    <xf numFmtId="0" fontId="10" fillId="34" borderId="37" xfId="0" applyFont="1" applyFill="1" applyBorder="1" applyAlignment="1">
      <alignment/>
    </xf>
    <xf numFmtId="165" fontId="10" fillId="33" borderId="26" xfId="0" applyNumberFormat="1" applyFont="1" applyFill="1" applyBorder="1" applyAlignment="1">
      <alignment horizontal="center"/>
    </xf>
    <xf numFmtId="165" fontId="10" fillId="33" borderId="38" xfId="0" applyNumberFormat="1" applyFont="1" applyFill="1" applyBorder="1" applyAlignment="1" applyProtection="1">
      <alignment horizontal="center"/>
      <protection/>
    </xf>
    <xf numFmtId="165" fontId="10" fillId="33" borderId="39" xfId="0" applyNumberFormat="1" applyFont="1" applyFill="1" applyBorder="1" applyAlignment="1" applyProtection="1">
      <alignment horizontal="center"/>
      <protection/>
    </xf>
    <xf numFmtId="0" fontId="9" fillId="33" borderId="14" xfId="0" applyFont="1" applyFill="1" applyBorder="1" applyAlignment="1">
      <alignment wrapText="1"/>
    </xf>
    <xf numFmtId="0" fontId="9" fillId="34" borderId="24" xfId="0" applyFont="1" applyFill="1" applyBorder="1" applyAlignment="1">
      <alignment wrapText="1"/>
    </xf>
    <xf numFmtId="165" fontId="10" fillId="35" borderId="25" xfId="0" applyNumberFormat="1" applyFont="1" applyFill="1" applyBorder="1" applyAlignment="1" applyProtection="1">
      <alignment horizontal="right"/>
      <protection locked="0"/>
    </xf>
    <xf numFmtId="165" fontId="10" fillId="35" borderId="26" xfId="0" applyNumberFormat="1" applyFont="1" applyFill="1" applyBorder="1" applyAlignment="1" applyProtection="1">
      <alignment horizontal="right"/>
      <protection locked="0"/>
    </xf>
    <xf numFmtId="165" fontId="10" fillId="33" borderId="26" xfId="0" applyNumberFormat="1" applyFont="1" applyFill="1" applyBorder="1" applyAlignment="1">
      <alignment horizontal="right"/>
    </xf>
    <xf numFmtId="165" fontId="10" fillId="33" borderId="28" xfId="0" applyNumberFormat="1" applyFont="1" applyFill="1" applyBorder="1" applyAlignment="1">
      <alignment horizontal="right"/>
    </xf>
    <xf numFmtId="0" fontId="10" fillId="34" borderId="28" xfId="0" applyFont="1" applyFill="1" applyBorder="1" applyAlignment="1">
      <alignment horizontal="right"/>
    </xf>
    <xf numFmtId="0" fontId="10" fillId="33" borderId="32" xfId="0" applyFont="1" applyFill="1" applyBorder="1" applyAlignment="1">
      <alignment horizontal="right"/>
    </xf>
    <xf numFmtId="0" fontId="10" fillId="34" borderId="40" xfId="0" applyFont="1" applyFill="1" applyBorder="1" applyAlignment="1">
      <alignment horizontal="right"/>
    </xf>
    <xf numFmtId="165" fontId="10" fillId="33" borderId="26" xfId="0" applyNumberFormat="1" applyFont="1" applyFill="1" applyBorder="1" applyAlignment="1" quotePrefix="1">
      <alignment horizontal="right" wrapText="1"/>
    </xf>
    <xf numFmtId="0" fontId="10" fillId="33" borderId="36" xfId="0" applyFont="1" applyFill="1" applyBorder="1" applyAlignment="1">
      <alignment horizontal="right"/>
    </xf>
    <xf numFmtId="0" fontId="10" fillId="34" borderId="41" xfId="0" applyFont="1" applyFill="1" applyBorder="1" applyAlignment="1">
      <alignment horizontal="right"/>
    </xf>
    <xf numFmtId="165" fontId="10" fillId="33" borderId="37" xfId="0" applyNumberFormat="1" applyFont="1" applyFill="1" applyBorder="1" applyAlignment="1">
      <alignment horizontal="right"/>
    </xf>
    <xf numFmtId="9" fontId="10" fillId="33" borderId="26" xfId="0" applyNumberFormat="1" applyFont="1" applyFill="1" applyBorder="1" applyAlignment="1">
      <alignment horizontal="right"/>
    </xf>
    <xf numFmtId="0" fontId="10" fillId="0" borderId="41" xfId="0" applyFont="1" applyFill="1" applyBorder="1" applyAlignment="1">
      <alignment/>
    </xf>
    <xf numFmtId="165" fontId="10" fillId="0" borderId="41" xfId="0" applyNumberFormat="1" applyFont="1" applyFill="1" applyBorder="1" applyAlignment="1">
      <alignment horizontal="center" wrapText="1"/>
    </xf>
    <xf numFmtId="165" fontId="10" fillId="0" borderId="37" xfId="0" applyNumberFormat="1" applyFont="1" applyFill="1" applyBorder="1" applyAlignment="1">
      <alignment horizontal="right"/>
    </xf>
    <xf numFmtId="165" fontId="10" fillId="0" borderId="26" xfId="0" applyNumberFormat="1" applyFont="1" applyFill="1" applyBorder="1" applyAlignment="1">
      <alignment horizontal="right"/>
    </xf>
    <xf numFmtId="165" fontId="10" fillId="0" borderId="28" xfId="0" applyNumberFormat="1" applyFont="1" applyFill="1" applyBorder="1" applyAlignment="1">
      <alignment horizontal="right"/>
    </xf>
    <xf numFmtId="165" fontId="9" fillId="33" borderId="26" xfId="0" applyNumberFormat="1" applyFont="1" applyFill="1" applyBorder="1" applyAlignment="1">
      <alignment horizontal="right"/>
    </xf>
    <xf numFmtId="165" fontId="9" fillId="33" borderId="32" xfId="0" applyNumberFormat="1" applyFont="1" applyFill="1" applyBorder="1" applyAlignment="1">
      <alignment horizontal="right"/>
    </xf>
    <xf numFmtId="0" fontId="12" fillId="33" borderId="42" xfId="0" applyFont="1" applyFill="1" applyBorder="1" applyAlignment="1">
      <alignment horizontal="center" wrapText="1"/>
    </xf>
    <xf numFmtId="0" fontId="12" fillId="33" borderId="43" xfId="0" applyFont="1" applyFill="1" applyBorder="1" applyAlignment="1">
      <alignment horizontal="center" wrapText="1"/>
    </xf>
    <xf numFmtId="0" fontId="12" fillId="33" borderId="24" xfId="0" applyFont="1" applyFill="1" applyBorder="1" applyAlignment="1">
      <alignment horizontal="center" wrapText="1"/>
    </xf>
    <xf numFmtId="0" fontId="10" fillId="33" borderId="26" xfId="0" applyFont="1" applyFill="1" applyBorder="1" applyAlignment="1">
      <alignment horizontal="center"/>
    </xf>
    <xf numFmtId="0" fontId="9" fillId="34" borderId="21" xfId="0" applyFont="1" applyFill="1" applyBorder="1" applyAlignment="1">
      <alignment wrapText="1"/>
    </xf>
    <xf numFmtId="0" fontId="10" fillId="33" borderId="21" xfId="0" applyFont="1" applyFill="1" applyBorder="1" applyAlignment="1">
      <alignment wrapText="1"/>
    </xf>
    <xf numFmtId="0" fontId="9" fillId="34" borderId="44" xfId="0" applyFont="1" applyFill="1" applyBorder="1" applyAlignment="1">
      <alignment wrapText="1"/>
    </xf>
    <xf numFmtId="0" fontId="0" fillId="33" borderId="33" xfId="0" applyFill="1" applyBorder="1" applyAlignment="1">
      <alignment horizontal="center" wrapText="1"/>
    </xf>
    <xf numFmtId="0" fontId="0" fillId="0" borderId="22" xfId="0" applyFill="1" applyBorder="1" applyAlignment="1" applyProtection="1">
      <alignment/>
      <protection/>
    </xf>
    <xf numFmtId="0" fontId="0" fillId="0" borderId="0" xfId="0" applyFill="1" applyBorder="1" applyAlignment="1" applyProtection="1">
      <alignment/>
      <protection/>
    </xf>
    <xf numFmtId="165" fontId="10" fillId="0" borderId="0" xfId="0" applyNumberFormat="1" applyFont="1" applyFill="1" applyBorder="1" applyAlignment="1" applyProtection="1">
      <alignment/>
      <protection/>
    </xf>
    <xf numFmtId="9" fontId="0" fillId="0" borderId="0" xfId="0" applyNumberFormat="1" applyFill="1" applyBorder="1" applyAlignment="1" applyProtection="1">
      <alignment/>
      <protection/>
    </xf>
    <xf numFmtId="0" fontId="0" fillId="0" borderId="0" xfId="0" applyAlignment="1" applyProtection="1">
      <alignment/>
      <protection/>
    </xf>
    <xf numFmtId="0" fontId="10" fillId="36" borderId="25" xfId="0" applyFont="1" applyFill="1" applyBorder="1" applyAlignment="1" applyProtection="1">
      <alignment/>
      <protection locked="0"/>
    </xf>
    <xf numFmtId="0" fontId="10" fillId="36" borderId="25" xfId="0" applyFont="1" applyFill="1" applyBorder="1" applyAlignment="1" applyProtection="1">
      <alignment horizontal="right"/>
      <protection locked="0"/>
    </xf>
    <xf numFmtId="14" fontId="10" fillId="36" borderId="45" xfId="0" applyNumberFormat="1" applyFont="1" applyFill="1" applyBorder="1" applyAlignment="1" applyProtection="1">
      <alignment/>
      <protection locked="0"/>
    </xf>
    <xf numFmtId="165" fontId="10" fillId="36" borderId="25" xfId="0" applyNumberFormat="1" applyFont="1" applyFill="1" applyBorder="1" applyAlignment="1" applyProtection="1">
      <alignment horizontal="right"/>
      <protection locked="0"/>
    </xf>
    <xf numFmtId="165" fontId="10" fillId="36" borderId="37" xfId="0" applyNumberFormat="1" applyFont="1" applyFill="1" applyBorder="1" applyAlignment="1" applyProtection="1">
      <alignment horizontal="center"/>
      <protection locked="0"/>
    </xf>
    <xf numFmtId="165" fontId="10" fillId="36" borderId="26" xfId="0" applyNumberFormat="1" applyFont="1" applyFill="1" applyBorder="1" applyAlignment="1" applyProtection="1">
      <alignment horizontal="center"/>
      <protection locked="0"/>
    </xf>
    <xf numFmtId="165" fontId="10" fillId="36" borderId="26" xfId="0" applyNumberFormat="1" applyFont="1" applyFill="1" applyBorder="1" applyAlignment="1" applyProtection="1">
      <alignment horizontal="right"/>
      <protection locked="0"/>
    </xf>
    <xf numFmtId="165" fontId="10" fillId="36" borderId="36" xfId="0" applyNumberFormat="1" applyFont="1" applyFill="1" applyBorder="1" applyAlignment="1" applyProtection="1">
      <alignment horizontal="center"/>
      <protection locked="0"/>
    </xf>
    <xf numFmtId="165" fontId="10" fillId="33" borderId="25" xfId="0" applyNumberFormat="1" applyFont="1" applyFill="1" applyBorder="1" applyAlignment="1" applyProtection="1">
      <alignment horizontal="right"/>
      <protection/>
    </xf>
    <xf numFmtId="14" fontId="10" fillId="33" borderId="26" xfId="0" applyNumberFormat="1" applyFont="1" applyFill="1" applyBorder="1" applyAlignment="1" applyProtection="1">
      <alignment wrapText="1"/>
      <protection/>
    </xf>
    <xf numFmtId="0" fontId="10" fillId="33" borderId="46" xfId="0" applyFont="1" applyFill="1" applyBorder="1" applyAlignment="1" applyProtection="1">
      <alignment/>
      <protection/>
    </xf>
    <xf numFmtId="0" fontId="10" fillId="33" borderId="0" xfId="0" applyNumberFormat="1" applyFont="1" applyFill="1" applyAlignment="1">
      <alignment wrapText="1"/>
    </xf>
    <xf numFmtId="0" fontId="0" fillId="0" borderId="0" xfId="0" applyAlignment="1">
      <alignment wrapText="1"/>
    </xf>
    <xf numFmtId="0" fontId="10" fillId="33" borderId="0" xfId="0" applyFont="1" applyFill="1" applyAlignment="1">
      <alignment wrapText="1"/>
    </xf>
    <xf numFmtId="0" fontId="10" fillId="33" borderId="0" xfId="0" applyFont="1" applyFill="1" applyAlignment="1">
      <alignment wrapText="1"/>
    </xf>
    <xf numFmtId="0" fontId="7" fillId="34" borderId="47" xfId="0" applyFont="1" applyFill="1" applyBorder="1" applyAlignment="1">
      <alignment wrapText="1"/>
    </xf>
    <xf numFmtId="0" fontId="0" fillId="0" borderId="48" xfId="0" applyFill="1" applyBorder="1" applyAlignment="1">
      <alignment wrapText="1"/>
    </xf>
    <xf numFmtId="0" fontId="0" fillId="0" borderId="48" xfId="0" applyBorder="1" applyAlignment="1">
      <alignment/>
    </xf>
    <xf numFmtId="0" fontId="0" fillId="0" borderId="49" xfId="0" applyBorder="1" applyAlignment="1">
      <alignment/>
    </xf>
    <xf numFmtId="0" fontId="13" fillId="34" borderId="50" xfId="0" applyFont="1" applyFill="1" applyBorder="1" applyAlignment="1">
      <alignment wrapText="1"/>
    </xf>
    <xf numFmtId="0" fontId="11" fillId="0" borderId="40"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95"/>
  <sheetViews>
    <sheetView tabSelected="1" zoomScale="75" zoomScaleNormal="75" zoomScalePageLayoutView="0" workbookViewId="0" topLeftCell="A1">
      <selection activeCell="C11" sqref="C11"/>
    </sheetView>
  </sheetViews>
  <sheetFormatPr defaultColWidth="9.140625" defaultRowHeight="12.75"/>
  <cols>
    <col min="1" max="1" width="19.140625" style="2" customWidth="1"/>
    <col min="2" max="2" width="72.00390625" style="0" customWidth="1"/>
    <col min="3" max="3" width="58.00390625" style="0" customWidth="1"/>
    <col min="4" max="4" width="4.00390625" style="0" hidden="1" customWidth="1"/>
    <col min="5" max="5" width="17.8515625" style="104" customWidth="1"/>
    <col min="6" max="6" width="17.28125" style="104" customWidth="1"/>
    <col min="7" max="7" width="46.421875" style="104" customWidth="1"/>
    <col min="8" max="255" width="15.421875" style="104" customWidth="1"/>
    <col min="256" max="16384" width="9.140625" style="104" customWidth="1"/>
  </cols>
  <sheetData>
    <row r="1" spans="1:5" s="101" customFormat="1" ht="81.75" customHeight="1" thickBot="1">
      <c r="A1" s="120" t="s">
        <v>55</v>
      </c>
      <c r="B1" s="121"/>
      <c r="C1" s="124" t="s">
        <v>65</v>
      </c>
      <c r="D1" s="125"/>
      <c r="E1" s="100"/>
    </row>
    <row r="2" spans="1:4" s="101" customFormat="1" ht="36" customHeight="1" thickBot="1">
      <c r="A2" s="92" t="s">
        <v>29</v>
      </c>
      <c r="B2" s="27" t="s">
        <v>0</v>
      </c>
      <c r="C2" s="105"/>
      <c r="D2" s="6"/>
    </row>
    <row r="3" spans="1:4" s="101" customFormat="1" ht="25.5" customHeight="1" thickBot="1">
      <c r="A3" s="22"/>
      <c r="B3" s="27" t="s">
        <v>1</v>
      </c>
      <c r="C3" s="106"/>
      <c r="D3" s="7"/>
    </row>
    <row r="4" spans="1:4" s="101" customFormat="1" ht="25.5" customHeight="1" thickBot="1">
      <c r="A4" s="22"/>
      <c r="B4" s="64" t="s">
        <v>48</v>
      </c>
      <c r="C4" s="107"/>
      <c r="D4" s="7"/>
    </row>
    <row r="5" spans="1:4" s="101" customFormat="1" ht="17.25" thickBot="1" thickTop="1">
      <c r="A5" s="93" t="s">
        <v>61</v>
      </c>
      <c r="B5" s="98" t="s">
        <v>16</v>
      </c>
      <c r="C5" s="85"/>
      <c r="D5" s="6"/>
    </row>
    <row r="6" spans="1:4" s="101" customFormat="1" ht="19.5" customHeight="1">
      <c r="A6" s="21"/>
      <c r="B6" s="29" t="s">
        <v>2</v>
      </c>
      <c r="C6" s="108"/>
      <c r="D6" s="6"/>
    </row>
    <row r="7" spans="1:4" s="9" customFormat="1" ht="15">
      <c r="A7" s="21"/>
      <c r="B7" s="30"/>
      <c r="C7" s="69"/>
      <c r="D7" s="8"/>
    </row>
    <row r="8" spans="1:3" s="9" customFormat="1" ht="19.5" customHeight="1">
      <c r="A8" s="21"/>
      <c r="B8" s="31" t="s">
        <v>20</v>
      </c>
      <c r="C8" s="70"/>
    </row>
    <row r="9" spans="1:3" s="9" customFormat="1" ht="23.25" customHeight="1">
      <c r="A9" s="21"/>
      <c r="B9" s="32" t="s">
        <v>3</v>
      </c>
      <c r="C9" s="109"/>
    </row>
    <row r="10" spans="1:4" s="9" customFormat="1" ht="23.25" customHeight="1">
      <c r="A10" s="21"/>
      <c r="B10" s="33" t="s">
        <v>4</v>
      </c>
      <c r="C10" s="110"/>
      <c r="D10" s="8"/>
    </row>
    <row r="11" spans="1:7" s="9" customFormat="1" ht="30">
      <c r="A11" s="21"/>
      <c r="B11" s="33" t="s">
        <v>35</v>
      </c>
      <c r="C11" s="111"/>
      <c r="D11" s="8"/>
      <c r="G11" s="102"/>
    </row>
    <row r="12" spans="1:4" s="9" customFormat="1" ht="30">
      <c r="A12" s="21"/>
      <c r="B12" s="33" t="s">
        <v>36</v>
      </c>
      <c r="C12" s="111"/>
      <c r="D12" s="8"/>
    </row>
    <row r="13" spans="1:4" s="9" customFormat="1" ht="45">
      <c r="A13" s="21"/>
      <c r="B13" s="33" t="s">
        <v>66</v>
      </c>
      <c r="C13" s="110"/>
      <c r="D13" s="8"/>
    </row>
    <row r="14" spans="1:4" s="9" customFormat="1" ht="30">
      <c r="A14" s="21"/>
      <c r="B14" s="25" t="s">
        <v>64</v>
      </c>
      <c r="C14" s="112"/>
      <c r="D14" s="8"/>
    </row>
    <row r="15" spans="1:4" s="9" customFormat="1" ht="15.75" thickBot="1">
      <c r="A15" s="21"/>
      <c r="B15" s="26"/>
      <c r="C15" s="86"/>
      <c r="D15" s="8"/>
    </row>
    <row r="16" spans="1:4" s="9" customFormat="1" ht="15">
      <c r="A16" s="21"/>
      <c r="B16" s="32" t="s">
        <v>21</v>
      </c>
      <c r="C16" s="87">
        <f>SUM(C9:C14)</f>
        <v>0</v>
      </c>
      <c r="D16" s="10"/>
    </row>
    <row r="17" spans="1:4" s="9" customFormat="1" ht="18" customHeight="1">
      <c r="A17" s="21"/>
      <c r="B17" s="34" t="s">
        <v>5</v>
      </c>
      <c r="C17" s="88">
        <f>C6-C16</f>
        <v>0</v>
      </c>
      <c r="D17" s="10"/>
    </row>
    <row r="18" spans="1:4" s="9" customFormat="1" ht="18" customHeight="1">
      <c r="A18" s="21"/>
      <c r="B18" s="34"/>
      <c r="C18" s="88"/>
      <c r="D18" s="10"/>
    </row>
    <row r="19" spans="1:4" s="9" customFormat="1" ht="33" customHeight="1">
      <c r="A19" s="21"/>
      <c r="B19" s="33" t="s">
        <v>67</v>
      </c>
      <c r="C19" s="111"/>
      <c r="D19" s="10"/>
    </row>
    <row r="20" spans="1:4" s="9" customFormat="1" ht="33" customHeight="1">
      <c r="A20" s="21"/>
      <c r="B20" s="33" t="s">
        <v>68</v>
      </c>
      <c r="C20" s="111"/>
      <c r="D20" s="10"/>
    </row>
    <row r="21" spans="1:4" s="9" customFormat="1" ht="34.5" customHeight="1">
      <c r="A21" s="21"/>
      <c r="B21" s="35" t="s">
        <v>56</v>
      </c>
      <c r="C21" s="111"/>
      <c r="D21" s="10"/>
    </row>
    <row r="22" spans="1:4" s="9" customFormat="1" ht="33" customHeight="1">
      <c r="A22" s="21"/>
      <c r="B22" s="33" t="s">
        <v>69</v>
      </c>
      <c r="C22" s="111"/>
      <c r="D22" s="8"/>
    </row>
    <row r="23" spans="1:4" s="9" customFormat="1" ht="15.75" customHeight="1">
      <c r="A23" s="21"/>
      <c r="B23" s="33"/>
      <c r="C23" s="89"/>
      <c r="D23" s="8"/>
    </row>
    <row r="24" spans="1:4" s="9" customFormat="1" ht="15.75" customHeight="1">
      <c r="A24" s="21"/>
      <c r="B24" s="33" t="s">
        <v>57</v>
      </c>
      <c r="C24" s="75">
        <f>((C19-C20)*0.0025)</f>
        <v>0</v>
      </c>
      <c r="D24" s="10"/>
    </row>
    <row r="25" spans="1:4" s="9" customFormat="1" ht="18" customHeight="1">
      <c r="A25" s="21"/>
      <c r="B25" s="33" t="s">
        <v>58</v>
      </c>
      <c r="C25" s="75">
        <f>(C21*0.0025)</f>
        <v>0</v>
      </c>
      <c r="D25" s="10"/>
    </row>
    <row r="26" spans="1:4" s="9" customFormat="1" ht="48" customHeight="1">
      <c r="A26" s="21"/>
      <c r="B26" s="34" t="s">
        <v>59</v>
      </c>
      <c r="C26" s="90">
        <f>C24+C25+250000</f>
        <v>250000</v>
      </c>
      <c r="D26" s="10"/>
    </row>
    <row r="27" spans="1:4" s="9" customFormat="1" ht="15">
      <c r="A27" s="21"/>
      <c r="B27" s="35"/>
      <c r="C27" s="76"/>
      <c r="D27" s="10"/>
    </row>
    <row r="28" spans="1:4" s="9" customFormat="1" ht="21.75" customHeight="1" thickBot="1">
      <c r="A28" s="21"/>
      <c r="B28" s="37" t="s">
        <v>60</v>
      </c>
      <c r="C28" s="91">
        <f>(C17-C26)</f>
        <v>-250000</v>
      </c>
      <c r="D28" s="10"/>
    </row>
    <row r="29" spans="1:4" s="101" customFormat="1" ht="16.5" thickBot="1">
      <c r="A29" s="92" t="s">
        <v>62</v>
      </c>
      <c r="B29" s="36" t="s">
        <v>15</v>
      </c>
      <c r="C29" s="77"/>
      <c r="D29" s="6"/>
    </row>
    <row r="30" spans="1:4" s="101" customFormat="1" ht="15.75">
      <c r="A30" s="21"/>
      <c r="B30" s="27" t="s">
        <v>6</v>
      </c>
      <c r="C30" s="73"/>
      <c r="D30" s="6"/>
    </row>
    <row r="31" spans="1:4" s="9" customFormat="1" ht="15.75">
      <c r="A31" s="21"/>
      <c r="B31" s="34" t="s">
        <v>14</v>
      </c>
      <c r="C31" s="75">
        <v>250000</v>
      </c>
      <c r="D31" s="8"/>
    </row>
    <row r="32" spans="1:4" s="9" customFormat="1" ht="16.5" thickBot="1">
      <c r="A32" s="1"/>
      <c r="B32" s="37" t="s">
        <v>70</v>
      </c>
      <c r="C32" s="78" t="str">
        <f>IF(C30&gt;=C31,"Yes","No")</f>
        <v>No</v>
      </c>
      <c r="D32" s="10"/>
    </row>
    <row r="33" spans="1:4" s="101" customFormat="1" ht="16.5" thickBot="1">
      <c r="A33" s="92" t="s">
        <v>63</v>
      </c>
      <c r="B33" s="72" t="s">
        <v>13</v>
      </c>
      <c r="C33" s="79"/>
      <c r="D33" s="6"/>
    </row>
    <row r="34" spans="1:4" s="101" customFormat="1" ht="15.75">
      <c r="A34" s="21"/>
      <c r="B34" s="27" t="s">
        <v>34</v>
      </c>
      <c r="C34" s="113">
        <f>C22</f>
        <v>0</v>
      </c>
      <c r="D34" s="6"/>
    </row>
    <row r="35" spans="1:4" s="9" customFormat="1" ht="15.75">
      <c r="A35" s="21"/>
      <c r="B35" s="34" t="s">
        <v>71</v>
      </c>
      <c r="C35" s="74"/>
      <c r="D35" s="8"/>
    </row>
    <row r="36" spans="1:4" s="9" customFormat="1" ht="15.75">
      <c r="A36" s="21"/>
      <c r="B36" s="34" t="s">
        <v>49</v>
      </c>
      <c r="C36" s="74"/>
      <c r="D36" s="8"/>
    </row>
    <row r="37" spans="1:4" s="9" customFormat="1" ht="15.75">
      <c r="A37" s="21"/>
      <c r="B37" s="34" t="s">
        <v>50</v>
      </c>
      <c r="C37" s="80">
        <f>IF(C34&lt;='Fidelity_&amp;_E&amp;O_Calculation'!$D$20,'Fidelity_&amp;_E&amp;O_Calculation'!$B$20,IF(C34&lt;='Fidelity_&amp;_E&amp;O_Calculation'!$D$21,'Fidelity_&amp;_E&amp;O_Calculation'!$B$20+MIN(500000000,C34-'Fidelity_&amp;_E&amp;O_Calculation'!$D$20)*0.0015,IF(C34&lt;='Fidelity_&amp;_E&amp;O_Calculation'!$D$22,'Fidelity_&amp;_E&amp;O_Calculation'!$B$20+MIN(500000000,C34-'Fidelity_&amp;_E&amp;O_Calculation'!$D$20)*0.0015+MIN(400000000,C34-'Fidelity_&amp;_E&amp;O_Calculation'!$D$21)*0.00125,'Fidelity_&amp;_E&amp;O_Calculation'!$B$20+MIN(500000000,C34-'Fidelity_&amp;_E&amp;O_Calculation'!$D$20)*0.0015+MIN(400000000,C34-'Fidelity_&amp;_E&amp;O_Calculation'!$D$21)*0.00125+(C34-'Fidelity_&amp;_E&amp;O_Calculation'!$D$22)*0.001)))</f>
        <v>300000</v>
      </c>
      <c r="D37" s="8"/>
    </row>
    <row r="38" spans="1:4" s="9" customFormat="1" ht="15.75">
      <c r="A38" s="21"/>
      <c r="B38" s="34" t="s">
        <v>51</v>
      </c>
      <c r="C38" s="75">
        <f>IF(C34&lt;='Fidelity_&amp;_E&amp;O_Calculation'!$D$20,'Fidelity_&amp;_E&amp;O_Calculation'!$B$20,IF(C34&lt;='Fidelity_&amp;_E&amp;O_Calculation'!$D$21,'Fidelity_&amp;_E&amp;O_Calculation'!$B$20+MIN(500000000,C34-'Fidelity_&amp;_E&amp;O_Calculation'!$D$20)*0.0015,IF(C34&lt;='Fidelity_&amp;_E&amp;O_Calculation'!$D$22,'Fidelity_&amp;_E&amp;O_Calculation'!$B$20+MIN(500000000,C34-'Fidelity_&amp;_E&amp;O_Calculation'!$D$20)*0.0015+MIN(400000000,C34-'Fidelity_&amp;_E&amp;O_Calculation'!$D$21)*0.00125,'Fidelity_&amp;_E&amp;O_Calculation'!$B$20+MIN(500000000,C34-'Fidelity_&amp;_E&amp;O_Calculation'!$D$20)*0.0015+MIN(400000000,C34-'Fidelity_&amp;_E&amp;O_Calculation'!$D$21)*0.00125+(C34-'Fidelity_&amp;_E&amp;O_Calculation'!$D$22)*0.001)))</f>
        <v>300000</v>
      </c>
      <c r="D38" s="8"/>
    </row>
    <row r="39" spans="1:4" s="9" customFormat="1" ht="15.75">
      <c r="A39" s="1"/>
      <c r="B39" s="34" t="s">
        <v>72</v>
      </c>
      <c r="C39" s="81" t="str">
        <f>IF(C35&gt;=C37,"Yes","No")</f>
        <v>No</v>
      </c>
      <c r="D39" s="10"/>
    </row>
    <row r="40" spans="1:4" s="9" customFormat="1" ht="16.5" thickBot="1">
      <c r="A40" s="1"/>
      <c r="B40" s="71" t="s">
        <v>73</v>
      </c>
      <c r="C40" s="78" t="str">
        <f>IF(C36&gt;=C38,"Yes","No")</f>
        <v>No</v>
      </c>
      <c r="D40" s="10"/>
    </row>
    <row r="41" spans="1:4" s="101" customFormat="1" ht="32.25" thickBot="1">
      <c r="A41" s="92" t="s">
        <v>61</v>
      </c>
      <c r="B41" s="28" t="s">
        <v>33</v>
      </c>
      <c r="C41" s="82"/>
      <c r="D41" s="6"/>
    </row>
    <row r="42" spans="1:4" s="101" customFormat="1" ht="15.75">
      <c r="A42" s="22"/>
      <c r="B42" s="38" t="s">
        <v>47</v>
      </c>
      <c r="C42" s="83">
        <f>+C26</f>
        <v>250000</v>
      </c>
      <c r="D42" s="6"/>
    </row>
    <row r="43" spans="1:4" s="101" customFormat="1" ht="15.75">
      <c r="A43" s="22"/>
      <c r="B43" s="34" t="s">
        <v>30</v>
      </c>
      <c r="C43" s="74"/>
      <c r="D43" s="6"/>
    </row>
    <row r="44" spans="1:5" s="101" customFormat="1" ht="15.75">
      <c r="A44" s="22"/>
      <c r="B44" s="34" t="s">
        <v>32</v>
      </c>
      <c r="C44" s="84">
        <f>C43/C42</f>
        <v>0</v>
      </c>
      <c r="D44" s="7"/>
      <c r="E44" s="103"/>
    </row>
    <row r="45" spans="1:4" s="103" customFormat="1" ht="15.75">
      <c r="A45" s="22"/>
      <c r="B45" s="34" t="s">
        <v>31</v>
      </c>
      <c r="C45" s="84">
        <v>0.1</v>
      </c>
      <c r="D45" s="11"/>
    </row>
    <row r="46" spans="1:4" s="103" customFormat="1" ht="16.5" thickBot="1">
      <c r="A46" s="99"/>
      <c r="B46" s="37" t="s">
        <v>70</v>
      </c>
      <c r="C46" s="78" t="str">
        <f>IF(C44&gt;=C45,"Yes","No")</f>
        <v>No</v>
      </c>
      <c r="D46" s="11"/>
    </row>
    <row r="47" spans="1:4" s="101" customFormat="1" ht="15">
      <c r="A47" s="20"/>
      <c r="B47" s="39"/>
      <c r="C47" s="39"/>
      <c r="D47" s="6"/>
    </row>
    <row r="48" spans="1:4" s="101" customFormat="1" ht="13.5" thickBot="1">
      <c r="A48" s="6"/>
      <c r="B48" s="6"/>
      <c r="C48" s="6"/>
      <c r="D48" s="6"/>
    </row>
    <row r="49" spans="1:4" s="101" customFormat="1" ht="51" customHeight="1" thickBot="1">
      <c r="A49" s="120" t="s">
        <v>46</v>
      </c>
      <c r="B49" s="122"/>
      <c r="C49" s="123"/>
      <c r="D49" s="12"/>
    </row>
    <row r="50" spans="1:4" ht="30.75">
      <c r="A50" s="40" t="s">
        <v>29</v>
      </c>
      <c r="B50" s="41" t="s">
        <v>27</v>
      </c>
      <c r="C50" s="42">
        <f>+C2</f>
        <v>0</v>
      </c>
      <c r="D50" s="14"/>
    </row>
    <row r="51" spans="1:4" ht="24.75" customHeight="1">
      <c r="A51" s="43"/>
      <c r="B51" s="44" t="s">
        <v>28</v>
      </c>
      <c r="C51" s="45">
        <f>+C3</f>
        <v>0</v>
      </c>
      <c r="D51" s="15"/>
    </row>
    <row r="52" spans="1:4" ht="24.75" customHeight="1">
      <c r="A52" s="43"/>
      <c r="B52" s="44" t="s">
        <v>52</v>
      </c>
      <c r="C52" s="114">
        <f>C4</f>
        <v>0</v>
      </c>
      <c r="D52" s="16"/>
    </row>
    <row r="53" spans="1:4" ht="24.75" customHeight="1" thickBot="1">
      <c r="A53" s="43"/>
      <c r="B53" s="46" t="s">
        <v>26</v>
      </c>
      <c r="C53" s="115"/>
      <c r="D53" s="17"/>
    </row>
    <row r="54" spans="1:4" ht="15" customHeight="1" thickBot="1" thickTop="1">
      <c r="A54" s="43"/>
      <c r="B54" s="47"/>
      <c r="C54" s="48"/>
      <c r="D54" s="18"/>
    </row>
    <row r="55" spans="1:4" ht="16.5" thickTop="1">
      <c r="A55" s="93" t="s">
        <v>61</v>
      </c>
      <c r="B55" s="49" t="s">
        <v>23</v>
      </c>
      <c r="C55" s="50"/>
      <c r="D55" s="18"/>
    </row>
    <row r="56" spans="1:4" ht="24.75" customHeight="1">
      <c r="A56" s="51"/>
      <c r="B56" s="52" t="s">
        <v>17</v>
      </c>
      <c r="C56" s="68">
        <f>IF(C17=0,"",C17)</f>
      </c>
      <c r="D56" s="18"/>
    </row>
    <row r="57" spans="1:4" ht="24.75" customHeight="1">
      <c r="A57" s="51"/>
      <c r="B57" s="52" t="s">
        <v>22</v>
      </c>
      <c r="C57" s="68">
        <f>C26</f>
        <v>250000</v>
      </c>
      <c r="D57" s="18"/>
    </row>
    <row r="58" spans="1:4" ht="24.75" customHeight="1" thickBot="1">
      <c r="A58" s="51"/>
      <c r="B58" s="53" t="s">
        <v>19</v>
      </c>
      <c r="C58" s="54" t="str">
        <f>IF(C56&gt;=C57,"Yes","No")</f>
        <v>Yes</v>
      </c>
      <c r="D58" s="19"/>
    </row>
    <row r="59" spans="1:4" ht="15.75" thickBot="1">
      <c r="A59" s="51"/>
      <c r="B59" s="55"/>
      <c r="C59" s="48"/>
      <c r="D59" s="18"/>
    </row>
    <row r="60" spans="1:4" ht="15.75">
      <c r="A60" s="92" t="s">
        <v>62</v>
      </c>
      <c r="B60" s="49" t="s">
        <v>25</v>
      </c>
      <c r="C60" s="50"/>
      <c r="D60" s="18"/>
    </row>
    <row r="61" spans="1:4" ht="24.75" customHeight="1">
      <c r="A61" s="51"/>
      <c r="B61" s="52" t="s">
        <v>18</v>
      </c>
      <c r="C61" s="68">
        <f>+C30</f>
        <v>0</v>
      </c>
      <c r="D61" s="18"/>
    </row>
    <row r="62" spans="1:4" ht="24.75" customHeight="1">
      <c r="A62" s="51"/>
      <c r="B62" s="52" t="s">
        <v>22</v>
      </c>
      <c r="C62" s="68">
        <f>C31</f>
        <v>250000</v>
      </c>
      <c r="D62" s="18"/>
    </row>
    <row r="63" spans="1:4" ht="24.75" customHeight="1" thickBot="1">
      <c r="A63" s="51"/>
      <c r="B63" s="53" t="s">
        <v>19</v>
      </c>
      <c r="C63" s="54" t="str">
        <f>MLS_Financial_Responsibility!C32</f>
        <v>No</v>
      </c>
      <c r="D63" s="19"/>
    </row>
    <row r="64" spans="1:4" ht="15.75" thickBot="1">
      <c r="A64" s="51"/>
      <c r="B64" s="55"/>
      <c r="C64" s="48"/>
      <c r="D64" s="18"/>
    </row>
    <row r="65" spans="1:4" ht="15.75">
      <c r="A65" s="92" t="s">
        <v>63</v>
      </c>
      <c r="B65" s="49" t="s">
        <v>24</v>
      </c>
      <c r="C65" s="50"/>
      <c r="D65" s="18"/>
    </row>
    <row r="66" spans="1:4" ht="24.75" customHeight="1">
      <c r="A66" s="51"/>
      <c r="B66" s="52" t="s">
        <v>53</v>
      </c>
      <c r="C66" s="68">
        <f>+C35</f>
        <v>0</v>
      </c>
      <c r="D66" s="18"/>
    </row>
    <row r="67" spans="1:4" ht="24.75" customHeight="1">
      <c r="A67" s="51"/>
      <c r="B67" s="52" t="s">
        <v>22</v>
      </c>
      <c r="C67" s="68">
        <f>+C37</f>
        <v>300000</v>
      </c>
      <c r="D67" s="18"/>
    </row>
    <row r="68" spans="1:4" ht="24.75" customHeight="1">
      <c r="A68" s="51"/>
      <c r="B68" s="65" t="s">
        <v>19</v>
      </c>
      <c r="C68" s="66" t="str">
        <f>C39</f>
        <v>No</v>
      </c>
      <c r="D68" s="19"/>
    </row>
    <row r="69" spans="1:4" ht="24.75" customHeight="1">
      <c r="A69" s="43"/>
      <c r="B69" s="97" t="s">
        <v>54</v>
      </c>
      <c r="C69" s="68">
        <f>+C36</f>
        <v>0</v>
      </c>
      <c r="D69" s="19"/>
    </row>
    <row r="70" spans="1:4" ht="24.75" customHeight="1">
      <c r="A70" s="43"/>
      <c r="B70" s="97" t="s">
        <v>22</v>
      </c>
      <c r="C70" s="68">
        <f>+C38</f>
        <v>300000</v>
      </c>
      <c r="D70" s="19"/>
    </row>
    <row r="71" spans="1:4" ht="24.75" customHeight="1" thickBot="1">
      <c r="A71" s="43"/>
      <c r="B71" s="97" t="s">
        <v>19</v>
      </c>
      <c r="C71" s="95" t="str">
        <f>C40</f>
        <v>No</v>
      </c>
      <c r="D71" s="19"/>
    </row>
    <row r="72" spans="1:4" ht="36.75" customHeight="1">
      <c r="A72" s="94" t="s">
        <v>61</v>
      </c>
      <c r="B72" s="96" t="s">
        <v>33</v>
      </c>
      <c r="C72" s="67"/>
      <c r="D72" s="18"/>
    </row>
    <row r="73" spans="1:4" ht="24.75" customHeight="1">
      <c r="A73" s="51"/>
      <c r="B73" s="52" t="s">
        <v>18</v>
      </c>
      <c r="C73" s="56">
        <f>C44</f>
        <v>0</v>
      </c>
      <c r="D73" s="19"/>
    </row>
    <row r="74" spans="1:4" ht="24.75" customHeight="1">
      <c r="A74" s="51"/>
      <c r="B74" s="52" t="s">
        <v>22</v>
      </c>
      <c r="C74" s="56">
        <v>0.1</v>
      </c>
      <c r="D74" s="19"/>
    </row>
    <row r="75" spans="1:4" ht="24.75" customHeight="1" thickBot="1">
      <c r="A75" s="57"/>
      <c r="B75" s="53" t="s">
        <v>19</v>
      </c>
      <c r="C75" s="54" t="str">
        <f>C46</f>
        <v>No</v>
      </c>
      <c r="D75" s="18"/>
    </row>
    <row r="76" spans="1:4" ht="9.75" customHeight="1">
      <c r="A76" s="58"/>
      <c r="B76" s="58"/>
      <c r="C76" s="58"/>
      <c r="D76" s="12"/>
    </row>
    <row r="77" spans="1:4" ht="31.5" customHeight="1">
      <c r="A77" s="116" t="s">
        <v>45</v>
      </c>
      <c r="B77" s="117"/>
      <c r="C77" s="59"/>
      <c r="D77" s="12"/>
    </row>
    <row r="78" spans="1:4" ht="47.25" customHeight="1">
      <c r="A78" s="117"/>
      <c r="B78" s="117"/>
      <c r="C78" s="59"/>
      <c r="D78" s="12"/>
    </row>
    <row r="79" spans="1:4" ht="15">
      <c r="A79" s="59"/>
      <c r="B79" s="59"/>
      <c r="C79" s="59"/>
      <c r="D79" s="12"/>
    </row>
    <row r="80" spans="1:4" ht="12.75" customHeight="1">
      <c r="A80" s="119" t="s">
        <v>37</v>
      </c>
      <c r="B80" s="119"/>
      <c r="C80" s="60"/>
      <c r="D80" s="13"/>
    </row>
    <row r="81" spans="1:4" ht="15">
      <c r="A81" s="59"/>
      <c r="B81" s="59"/>
      <c r="C81" s="61" t="s">
        <v>38</v>
      </c>
      <c r="D81" s="24"/>
    </row>
    <row r="82" spans="1:4" ht="15">
      <c r="A82" s="118" t="s">
        <v>74</v>
      </c>
      <c r="B82" s="119"/>
      <c r="C82" s="59"/>
      <c r="D82" s="12"/>
    </row>
    <row r="83" spans="1:4" ht="15">
      <c r="A83" s="59"/>
      <c r="B83" s="59"/>
      <c r="C83" s="60" t="s">
        <v>39</v>
      </c>
      <c r="D83" s="23"/>
    </row>
    <row r="84" spans="1:4" ht="15">
      <c r="A84" s="59"/>
      <c r="B84" s="59"/>
      <c r="C84" s="59"/>
      <c r="D84" s="12"/>
    </row>
    <row r="85" spans="1:4" ht="12.75" customHeight="1">
      <c r="A85" s="59"/>
      <c r="B85" s="59"/>
      <c r="C85" s="60"/>
      <c r="D85" s="23"/>
    </row>
    <row r="86" spans="1:4" ht="15">
      <c r="A86" s="59"/>
      <c r="B86" s="59"/>
      <c r="C86" s="59"/>
      <c r="D86" s="12"/>
    </row>
    <row r="87" spans="1:4" ht="12.75" customHeight="1">
      <c r="A87" s="59"/>
      <c r="B87" s="62" t="s">
        <v>40</v>
      </c>
      <c r="C87" s="60"/>
      <c r="D87" s="23"/>
    </row>
    <row r="88" spans="1:4" ht="15">
      <c r="A88" s="58"/>
      <c r="B88" s="58"/>
      <c r="C88" s="59"/>
      <c r="D88" s="12"/>
    </row>
    <row r="89" spans="1:4" ht="15">
      <c r="A89" s="58"/>
      <c r="B89" s="58"/>
      <c r="C89" s="63" t="s">
        <v>39</v>
      </c>
      <c r="D89" s="23"/>
    </row>
    <row r="90" spans="1:4" ht="15">
      <c r="A90" s="58" t="s">
        <v>41</v>
      </c>
      <c r="B90" s="58"/>
      <c r="C90" s="58"/>
      <c r="D90" s="12"/>
    </row>
    <row r="91" spans="1:4" ht="15">
      <c r="A91" s="58" t="s">
        <v>42</v>
      </c>
      <c r="B91" s="58"/>
      <c r="C91" s="58"/>
      <c r="D91" s="12"/>
    </row>
    <row r="92" spans="1:4" ht="15">
      <c r="A92" s="58"/>
      <c r="B92" s="58"/>
      <c r="C92" s="58"/>
      <c r="D92" s="12"/>
    </row>
    <row r="93" spans="1:4" ht="15">
      <c r="A93" s="58" t="s">
        <v>43</v>
      </c>
      <c r="B93" s="58"/>
      <c r="C93" s="58"/>
      <c r="D93" s="12"/>
    </row>
    <row r="94" spans="1:4" ht="15">
      <c r="A94" s="58" t="s">
        <v>44</v>
      </c>
      <c r="B94" s="58"/>
      <c r="C94" s="58"/>
      <c r="D94" s="12"/>
    </row>
    <row r="95" spans="1:4" ht="12.75">
      <c r="A95" s="12"/>
      <c r="B95" s="12"/>
      <c r="C95" s="12"/>
      <c r="D95" s="12"/>
    </row>
    <row r="97" ht="12" customHeight="1"/>
    <row r="98" ht="12.75" hidden="1"/>
    <row r="99" ht="12.75" hidden="1"/>
  </sheetData>
  <sheetProtection password="EFEC" sheet="1" selectLockedCells="1"/>
  <mergeCells count="6">
    <mergeCell ref="A77:B78"/>
    <mergeCell ref="A82:B82"/>
    <mergeCell ref="A80:B80"/>
    <mergeCell ref="A1:B1"/>
    <mergeCell ref="A49:C49"/>
    <mergeCell ref="C1:D1"/>
  </mergeCells>
  <dataValidations count="2">
    <dataValidation type="list" allowBlank="1" showInputMessage="1" showErrorMessage="1" sqref="C53">
      <formula1>#REF!</formula1>
    </dataValidation>
    <dataValidation type="list" allowBlank="1" showInputMessage="1" showErrorMessage="1" sqref="D53">
      <formula1>#REF!</formula1>
    </dataValidation>
  </dataValidations>
  <printOptions/>
  <pageMargins left="0.35" right="0.35" top="0.4" bottom="1.02" header="0.5" footer="0.17"/>
  <pageSetup horizontalDpi="200" verticalDpi="200" orientation="portrait" scale="66" r:id="rId1"/>
</worksheet>
</file>

<file path=xl/worksheets/sheet2.xml><?xml version="1.0" encoding="utf-8"?>
<worksheet xmlns="http://schemas.openxmlformats.org/spreadsheetml/2006/main" xmlns:r="http://schemas.openxmlformats.org/officeDocument/2006/relationships">
  <dimension ref="B2:E27"/>
  <sheetViews>
    <sheetView zoomScalePageLayoutView="0" workbookViewId="0" topLeftCell="A4">
      <selection activeCell="D26" sqref="D26"/>
    </sheetView>
  </sheetViews>
  <sheetFormatPr defaultColWidth="9.140625" defaultRowHeight="12.75"/>
  <cols>
    <col min="1" max="1" width="9.140625" style="3" customWidth="1"/>
    <col min="2" max="2" width="22.7109375" style="3" bestFit="1" customWidth="1"/>
    <col min="3" max="3" width="36.8515625" style="3" bestFit="1" customWidth="1"/>
    <col min="4" max="4" width="19.140625" style="3" bestFit="1" customWidth="1"/>
    <col min="5" max="5" width="97.7109375" style="3" bestFit="1" customWidth="1"/>
    <col min="6" max="16384" width="9.140625" style="3" customWidth="1"/>
  </cols>
  <sheetData>
    <row r="2" spans="2:3" ht="12.75">
      <c r="B2" s="3" t="s">
        <v>7</v>
      </c>
      <c r="C2" s="3" t="s">
        <v>8</v>
      </c>
    </row>
    <row r="3" spans="2:5" ht="12.75">
      <c r="B3" s="3">
        <v>300000</v>
      </c>
      <c r="C3" s="3" t="s">
        <v>9</v>
      </c>
      <c r="D3" s="4">
        <v>100000000</v>
      </c>
      <c r="E3" s="4"/>
    </row>
    <row r="4" spans="2:5" ht="12.75">
      <c r="B4" s="3">
        <v>0.0015</v>
      </c>
      <c r="C4" s="3" t="s">
        <v>10</v>
      </c>
      <c r="D4" s="4">
        <v>600000000</v>
      </c>
      <c r="E4" s="4"/>
    </row>
    <row r="5" spans="2:5" ht="12.75">
      <c r="B5" s="3">
        <v>0.00125</v>
      </c>
      <c r="C5" s="3" t="s">
        <v>11</v>
      </c>
      <c r="D5" s="4">
        <v>1000000000</v>
      </c>
      <c r="E5" s="4"/>
    </row>
    <row r="6" spans="2:5" ht="12.75">
      <c r="B6" s="3">
        <v>0.001</v>
      </c>
      <c r="C6" s="3" t="s">
        <v>12</v>
      </c>
      <c r="D6" s="4"/>
      <c r="E6" s="4"/>
    </row>
    <row r="7" spans="4:5" ht="12.75">
      <c r="D7" s="4"/>
      <c r="E7" s="4"/>
    </row>
    <row r="8" spans="4:5" ht="12.75">
      <c r="D8" s="4">
        <v>500000000</v>
      </c>
      <c r="E8" s="4">
        <f>MIN(500000000,D8-D3)</f>
        <v>400000000</v>
      </c>
    </row>
    <row r="9" spans="4:5" ht="12.75">
      <c r="D9" s="4">
        <v>900000000</v>
      </c>
      <c r="E9" s="4">
        <f>MIN(400000000,(D9-D4))</f>
        <v>300000000</v>
      </c>
    </row>
    <row r="10" spans="4:5" ht="12.75">
      <c r="D10" s="4">
        <v>1100000000</v>
      </c>
      <c r="E10" s="4">
        <f>D10-D5</f>
        <v>100000000</v>
      </c>
    </row>
    <row r="11" spans="4:5" ht="12.75">
      <c r="D11" s="4"/>
      <c r="E11" s="4"/>
    </row>
    <row r="12" spans="4:5" ht="12.75">
      <c r="D12" s="4"/>
      <c r="E12" s="4"/>
    </row>
    <row r="13" spans="4:5" ht="12.75">
      <c r="D13" s="4">
        <v>1000000000</v>
      </c>
      <c r="E13" s="4">
        <f>IF(D13&lt;=D3,B3,IF(D13&lt;=D4,B3+MIN(500000000,D13-D3)*0.15,IF(D13&lt;=D5,B3+MIN(500000000,D13-D3)*0.15+MIN(400000000,D13-D4)*0.125,B3+MIN(500000000,D13-D3)*0.15+MIN(400000000,D13-D4)*0.125+(D13-D5)*0.1)))</f>
        <v>125300000</v>
      </c>
    </row>
    <row r="18" ht="12.75">
      <c r="E18" s="3">
        <v>300000</v>
      </c>
    </row>
    <row r="19" spans="2:3" ht="12.75">
      <c r="B19" s="5" t="s">
        <v>7</v>
      </c>
      <c r="C19" s="3" t="s">
        <v>8</v>
      </c>
    </row>
    <row r="20" spans="2:4" ht="12.75">
      <c r="B20" s="5">
        <v>300000</v>
      </c>
      <c r="C20" s="3" t="s">
        <v>9</v>
      </c>
      <c r="D20" s="3">
        <v>100000000</v>
      </c>
    </row>
    <row r="21" spans="2:4" ht="12.75">
      <c r="B21" s="5">
        <v>0.0015</v>
      </c>
      <c r="C21" s="3" t="s">
        <v>10</v>
      </c>
      <c r="D21" s="3">
        <v>600000000</v>
      </c>
    </row>
    <row r="22" spans="2:4" ht="12.75">
      <c r="B22" s="5">
        <v>0.00125</v>
      </c>
      <c r="C22" s="3" t="s">
        <v>11</v>
      </c>
      <c r="D22" s="3">
        <v>1000000000</v>
      </c>
    </row>
    <row r="23" spans="2:3" ht="12.75">
      <c r="B23" s="5">
        <v>0.001</v>
      </c>
      <c r="C23" s="3" t="s">
        <v>12</v>
      </c>
    </row>
    <row r="24" ht="12.75">
      <c r="B24" s="5"/>
    </row>
    <row r="25" spans="2:5" ht="12.75">
      <c r="B25" s="5"/>
      <c r="D25" s="3">
        <v>500000000</v>
      </c>
      <c r="E25" s="3">
        <f>MIN(500000000,D25-D20)</f>
        <v>400000000</v>
      </c>
    </row>
    <row r="26" spans="2:5" ht="12.75">
      <c r="B26" s="5"/>
      <c r="D26" s="3">
        <v>900000000</v>
      </c>
      <c r="E26" s="3">
        <f>MIN(400000000,(D26-D21))</f>
        <v>300000000</v>
      </c>
    </row>
    <row r="27" spans="2:5" ht="12.75">
      <c r="B27" s="5"/>
      <c r="D27" s="3">
        <v>1100000000</v>
      </c>
      <c r="E27" s="3">
        <f>D27-D22</f>
        <v>100000000</v>
      </c>
    </row>
  </sheetData>
  <sheetProtection password="EFEC" sheet="1" objects="1" scenarios="1" selectLockedCells="1"/>
  <printOptions/>
  <pageMargins left="0.75" right="0.75" top="1" bottom="1" header="0.5" footer="0.5"/>
  <pageSetup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matwell</dc:creator>
  <cp:keywords/>
  <dc:description/>
  <cp:lastModifiedBy>temporary</cp:lastModifiedBy>
  <cp:lastPrinted>2011-09-09T13:40:39Z</cp:lastPrinted>
  <dcterms:created xsi:type="dcterms:W3CDTF">2009-05-20T14:12:21Z</dcterms:created>
  <dcterms:modified xsi:type="dcterms:W3CDTF">2015-12-02T14:20:19Z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State Forms</vt:lpwstr>
  </property>
  <property fmtid="{D5CDD505-2E9C-101B-9397-08002B2CF9AE}" pid="3" name="StateLookup">
    <vt:lpwstr>;#NY;#</vt:lpwstr>
  </property>
  <property fmtid="{D5CDD505-2E9C-101B-9397-08002B2CF9AE}" pid="4" name="DocumentAbstract">
    <vt:lpwstr/>
  </property>
</Properties>
</file>