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8700"/>
  </bookViews>
  <sheets>
    <sheet name="Instructions" sheetId="4" r:id="rId1"/>
    <sheet name="Original Issue Year Example" sheetId="1" r:id="rId2"/>
    <sheet name="Updated Issue Year Example" sheetId="3" r:id="rId3"/>
  </sheets>
  <calcPr calcId="145621"/>
</workbook>
</file>

<file path=xl/calcChain.xml><?xml version="1.0" encoding="utf-8"?>
<calcChain xmlns="http://schemas.openxmlformats.org/spreadsheetml/2006/main">
  <c r="G9" i="3" l="1"/>
  <c r="G10" i="3"/>
  <c r="K18" i="3"/>
  <c r="K19" i="3"/>
  <c r="K20" i="3" s="1"/>
  <c r="K21" i="3" s="1"/>
  <c r="K22" i="3" s="1"/>
  <c r="K23" i="3" s="1"/>
  <c r="K24" i="3" s="1"/>
  <c r="K25" i="3" s="1"/>
  <c r="K10" i="3"/>
  <c r="L10" i="3" s="1"/>
  <c r="M10" i="3" s="1"/>
  <c r="K11" i="3"/>
  <c r="K12" i="3" s="1"/>
  <c r="K13" i="3" s="1"/>
  <c r="K14" i="3" s="1"/>
  <c r="K15" i="3" s="1"/>
  <c r="K16" i="3" s="1"/>
  <c r="M9" i="3"/>
  <c r="H9" i="3"/>
  <c r="G9" i="1"/>
  <c r="G10" i="1" s="1"/>
  <c r="M9" i="1"/>
  <c r="K10" i="1"/>
  <c r="K11" i="1" s="1"/>
  <c r="K12" i="1" s="1"/>
  <c r="K13" i="1" s="1"/>
  <c r="K15" i="1"/>
  <c r="K16" i="1" s="1"/>
  <c r="K17" i="1" s="1"/>
  <c r="K18" i="1" s="1"/>
  <c r="K19" i="1" s="1"/>
  <c r="K20" i="1" s="1"/>
  <c r="K21" i="1" s="1"/>
  <c r="K22" i="1" s="1"/>
  <c r="K23" i="1" s="1"/>
  <c r="K25" i="1"/>
  <c r="G11" i="3"/>
  <c r="H11" i="3" s="1"/>
  <c r="H10" i="3"/>
  <c r="J10" i="3"/>
  <c r="J11" i="3" l="1"/>
  <c r="L11" i="3"/>
  <c r="G11" i="1"/>
  <c r="H10" i="1"/>
  <c r="G12" i="3"/>
  <c r="H9" i="1"/>
  <c r="H12" i="3" l="1"/>
  <c r="G13" i="3"/>
  <c r="M11" i="3"/>
  <c r="H11" i="1"/>
  <c r="G12" i="1"/>
  <c r="J10" i="1"/>
  <c r="L10" i="1"/>
  <c r="M10" i="1" s="1"/>
  <c r="L11" i="1" l="1"/>
  <c r="M11" i="1" s="1"/>
  <c r="J11" i="1"/>
  <c r="H13" i="3"/>
  <c r="G14" i="3"/>
  <c r="G13" i="1"/>
  <c r="H12" i="1"/>
  <c r="L12" i="3"/>
  <c r="J12" i="3"/>
  <c r="L13" i="3" l="1"/>
  <c r="M13" i="3" s="1"/>
  <c r="J13" i="3"/>
  <c r="H13" i="1"/>
  <c r="G14" i="1"/>
  <c r="L12" i="1"/>
  <c r="M12" i="1" s="1"/>
  <c r="J12" i="1"/>
  <c r="M12" i="3"/>
  <c r="H14" i="3"/>
  <c r="G15" i="3"/>
  <c r="L14" i="3" l="1"/>
  <c r="M14" i="3" s="1"/>
  <c r="J14" i="3"/>
  <c r="G15" i="1"/>
  <c r="H14" i="1"/>
  <c r="L13" i="1"/>
  <c r="J13" i="1"/>
  <c r="G16" i="3"/>
  <c r="H15" i="3"/>
  <c r="H15" i="1" l="1"/>
  <c r="G16" i="1"/>
  <c r="M13" i="1"/>
  <c r="H16" i="3"/>
  <c r="G17" i="3"/>
  <c r="J14" i="1"/>
  <c r="L14" i="1"/>
  <c r="M14" i="1" s="1"/>
  <c r="J15" i="3"/>
  <c r="L15" i="3"/>
  <c r="L16" i="3" l="1"/>
  <c r="M16" i="3" s="1"/>
  <c r="J16" i="3"/>
  <c r="H16" i="1"/>
  <c r="G17" i="1"/>
  <c r="M15" i="3"/>
  <c r="H17" i="3"/>
  <c r="G18" i="3"/>
  <c r="J15" i="1"/>
  <c r="L15" i="1"/>
  <c r="H17" i="1" l="1"/>
  <c r="G18" i="1"/>
  <c r="G19" i="3"/>
  <c r="H18" i="3"/>
  <c r="L16" i="1"/>
  <c r="M16" i="1" s="1"/>
  <c r="J16" i="1"/>
  <c r="J17" i="3"/>
  <c r="L17" i="3"/>
  <c r="M17" i="3" s="1"/>
  <c r="M15" i="1"/>
  <c r="G20" i="3" l="1"/>
  <c r="H19" i="3"/>
  <c r="G19" i="1"/>
  <c r="H18" i="1"/>
  <c r="J18" i="3"/>
  <c r="L18" i="3"/>
  <c r="J17" i="1"/>
  <c r="L17" i="1"/>
  <c r="M17" i="1" s="1"/>
  <c r="J18" i="1" l="1"/>
  <c r="L18" i="1"/>
  <c r="G20" i="1"/>
  <c r="H19" i="1"/>
  <c r="M18" i="3"/>
  <c r="L19" i="3"/>
  <c r="J19" i="3"/>
  <c r="G21" i="3"/>
  <c r="H20" i="3"/>
  <c r="L19" i="1" l="1"/>
  <c r="M19" i="1" s="1"/>
  <c r="J19" i="1"/>
  <c r="G21" i="1"/>
  <c r="H20" i="1"/>
  <c r="M19" i="3"/>
  <c r="M18" i="1"/>
  <c r="G22" i="3"/>
  <c r="H21" i="3"/>
  <c r="J20" i="3"/>
  <c r="L20" i="3"/>
  <c r="L21" i="3" l="1"/>
  <c r="M21" i="3" s="1"/>
  <c r="J21" i="3"/>
  <c r="G23" i="3"/>
  <c r="H22" i="3"/>
  <c r="H21" i="1"/>
  <c r="G22" i="1"/>
  <c r="M20" i="3"/>
  <c r="J20" i="1"/>
  <c r="L20" i="1"/>
  <c r="L22" i="3" l="1"/>
  <c r="M22" i="3" s="1"/>
  <c r="J22" i="3"/>
  <c r="G24" i="3"/>
  <c r="H23" i="3"/>
  <c r="G23" i="1"/>
  <c r="H22" i="1"/>
  <c r="M20" i="1"/>
  <c r="J21" i="1"/>
  <c r="L21" i="1"/>
  <c r="L23" i="3" l="1"/>
  <c r="M23" i="3" s="1"/>
  <c r="J23" i="3"/>
  <c r="H24" i="3"/>
  <c r="G25" i="3"/>
  <c r="H25" i="3" s="1"/>
  <c r="L22" i="1"/>
  <c r="M22" i="1" s="1"/>
  <c r="J22" i="1"/>
  <c r="M21" i="1"/>
  <c r="G24" i="1"/>
  <c r="H23" i="1"/>
  <c r="J25" i="3" l="1"/>
  <c r="L25" i="3"/>
  <c r="L24" i="3"/>
  <c r="J24" i="3"/>
  <c r="H24" i="1"/>
  <c r="G25" i="1"/>
  <c r="H25" i="1" s="1"/>
  <c r="J23" i="1"/>
  <c r="L23" i="1"/>
  <c r="M23" i="1" s="1"/>
  <c r="M24" i="3" l="1"/>
  <c r="J25" i="1"/>
  <c r="L25" i="1"/>
  <c r="M25" i="1" s="1"/>
  <c r="M25" i="3"/>
  <c r="M27" i="3" s="1"/>
  <c r="J24" i="1"/>
  <c r="L24" i="1"/>
  <c r="M27" i="1" l="1"/>
  <c r="M24" i="1"/>
</calcChain>
</file>

<file path=xl/sharedStrings.xml><?xml version="1.0" encoding="utf-8"?>
<sst xmlns="http://schemas.openxmlformats.org/spreadsheetml/2006/main" count="101" uniqueCount="42">
  <si>
    <t>0701</t>
  </si>
  <si>
    <t>Type B GIC Reserve</t>
  </si>
  <si>
    <t>Due Year</t>
  </si>
  <si>
    <t>Issue Year</t>
  </si>
  <si>
    <t>Immediate Annuity  Reserve</t>
  </si>
  <si>
    <t xml:space="preserve">Test Company </t>
  </si>
  <si>
    <t>Update Year</t>
  </si>
  <si>
    <t>Type B GIC Rate</t>
  </si>
  <si>
    <t>Type B GIC Assumptions</t>
  </si>
  <si>
    <t>Annuity Interest Assumptions</t>
  </si>
  <si>
    <t>Example of Aggregate Test Worksheet for 110% Test</t>
  </si>
  <si>
    <t>Payment Due Date (mmdd)</t>
  </si>
  <si>
    <t>Excess Income Amount</t>
  </si>
  <si>
    <t>Immediate Annuity Interest Rate</t>
  </si>
  <si>
    <t xml:space="preserve">Company Name: </t>
  </si>
  <si>
    <t xml:space="preserve">Valuation Year: </t>
  </si>
  <si>
    <t xml:space="preserve">NAIC Code: </t>
  </si>
  <si>
    <t>Actual Income Amount</t>
  </si>
  <si>
    <t>110% of Prior Year's Payments</t>
  </si>
  <si>
    <t xml:space="preserve">Additional reserves needed to comply with aggregate test: </t>
  </si>
  <si>
    <t>Aggregate Test Worksheet</t>
  </si>
  <si>
    <t>Additional Reserve</t>
  </si>
  <si>
    <t>Companies that use either the 110% grouped approach or the 115% individual approach to the aggregate test must submit:</t>
  </si>
  <si>
    <t>An Aggregate Test Worksheet which provides a breakdown of the income payouts, discounted for mortality, by valuation cell.  For each issue year and future payment due year, this worksheet reflects the incomes that fail the aggregate test.</t>
  </si>
  <si>
    <t>Worksheet Fields</t>
  </si>
  <si>
    <t>Payment Due Date</t>
  </si>
  <si>
    <t>Immediate Annuity Reserve</t>
  </si>
  <si>
    <t>Type B GIC Interest Rate</t>
  </si>
  <si>
    <t>An Algebraic Record and/or Payment Record file.  For records included in the aggregate test, the reserves correspond to the immediate annuity interest rates.</t>
  </si>
  <si>
    <t>Amount of income that would fail the 110%/115% aggregate test.</t>
  </si>
  <si>
    <t>Issue year for the contract.</t>
  </si>
  <si>
    <t>Year when the income payments will be made.</t>
  </si>
  <si>
    <t>Example of Aggregate Test Worksheet for 110% Test with reinvestment of assets</t>
  </si>
  <si>
    <r>
      <t xml:space="preserve">Provided are two examples of the Aggregate Test Worksheet:  An original issue year example and an updated issue year example, used when assets are reinvested, i.e, the Company has coded a value in the </t>
    </r>
    <r>
      <rPr>
        <b/>
        <sz val="11"/>
        <rFont val="Arial"/>
        <family val="2"/>
      </rPr>
      <t>Updated Issue Year</t>
    </r>
    <r>
      <rPr>
        <sz val="11"/>
        <rFont val="Arial"/>
        <family val="2"/>
      </rPr>
      <t xml:space="preserve"> field of their algebraic and/or payment record file.  The Aggregate Test Worksheet must be expanded to include each issue year and payment due year applicable to the Company’s business. </t>
    </r>
  </si>
  <si>
    <r>
      <t xml:space="preserve">Year when the assets were reinvested - this fields replaces the </t>
    </r>
    <r>
      <rPr>
        <b/>
        <sz val="11"/>
        <rFont val="Arial"/>
        <family val="2"/>
      </rPr>
      <t>Issue Year</t>
    </r>
    <r>
      <rPr>
        <sz val="11"/>
        <rFont val="Arial"/>
        <family val="2"/>
      </rPr>
      <t xml:space="preserve"> in determining the guaranteed duration and corresponding discount rates.</t>
    </r>
  </si>
  <si>
    <r>
      <t>Interest rate used to determine the</t>
    </r>
    <r>
      <rPr>
        <b/>
        <sz val="11"/>
        <rFont val="Arial"/>
        <family val="2"/>
      </rPr>
      <t xml:space="preserve"> Immediate Annuity Reserve</t>
    </r>
    <r>
      <rPr>
        <sz val="11"/>
        <rFont val="Arial"/>
        <family val="2"/>
      </rPr>
      <t xml:space="preserve"> for values in the </t>
    </r>
    <r>
      <rPr>
        <b/>
        <sz val="11"/>
        <rFont val="Arial"/>
        <family val="2"/>
      </rPr>
      <t>Excess Income Amount</t>
    </r>
    <r>
      <rPr>
        <sz val="11"/>
        <rFont val="Arial"/>
        <family val="2"/>
      </rPr>
      <t xml:space="preserve"> field.</t>
    </r>
  </si>
  <si>
    <r>
      <t>Reserves based on the</t>
    </r>
    <r>
      <rPr>
        <b/>
        <sz val="11"/>
        <rFont val="Arial"/>
        <family val="2"/>
      </rPr>
      <t xml:space="preserve"> Immediate Annuity Interest Rate</t>
    </r>
    <r>
      <rPr>
        <sz val="11"/>
        <rFont val="Arial"/>
        <family val="2"/>
      </rPr>
      <t>.</t>
    </r>
  </si>
  <si>
    <r>
      <t>Interest rate used to determine the</t>
    </r>
    <r>
      <rPr>
        <b/>
        <sz val="11"/>
        <rFont val="Arial"/>
        <family val="2"/>
      </rPr>
      <t xml:space="preserve"> Type B GIC Reserve</t>
    </r>
    <r>
      <rPr>
        <sz val="11"/>
        <rFont val="Arial"/>
        <family val="2"/>
      </rPr>
      <t xml:space="preserve"> for values in the </t>
    </r>
    <r>
      <rPr>
        <b/>
        <sz val="11"/>
        <rFont val="Arial"/>
        <family val="2"/>
      </rPr>
      <t>Excess Income Amount</t>
    </r>
    <r>
      <rPr>
        <sz val="11"/>
        <rFont val="Arial"/>
        <family val="2"/>
      </rPr>
      <t xml:space="preserve"> field.</t>
    </r>
  </si>
  <si>
    <r>
      <t xml:space="preserve">Reserves based on the </t>
    </r>
    <r>
      <rPr>
        <b/>
        <sz val="11"/>
        <rFont val="Arial"/>
        <family val="2"/>
      </rPr>
      <t>Type B GIC Interest Rate</t>
    </r>
    <r>
      <rPr>
        <sz val="11"/>
        <rFont val="Arial"/>
        <family val="2"/>
      </rPr>
      <t>.</t>
    </r>
  </si>
  <si>
    <r>
      <t xml:space="preserve">Difference between </t>
    </r>
    <r>
      <rPr>
        <b/>
        <sz val="11"/>
        <rFont val="Arial"/>
        <family val="2"/>
      </rPr>
      <t>Immediate Annuity Reserve</t>
    </r>
    <r>
      <rPr>
        <sz val="11"/>
        <rFont val="Arial"/>
        <family val="2"/>
      </rPr>
      <t xml:space="preserve"> and </t>
    </r>
    <r>
      <rPr>
        <b/>
        <sz val="11"/>
        <rFont val="Arial"/>
        <family val="2"/>
      </rPr>
      <t>Type B GIC Reserve</t>
    </r>
    <r>
      <rPr>
        <sz val="11"/>
        <rFont val="Arial"/>
        <family val="2"/>
      </rPr>
      <t xml:space="preserve"> required to comply with the aggregate test.</t>
    </r>
  </si>
  <si>
    <t xml:space="preserve">The month and day assumptions that provide the timeframe for payments.  If payments are uniformly distributed throughout the year, then 0701 equates to a mid year approximation.    </t>
  </si>
  <si>
    <t xml:space="preserve">Please note that these examples are for the 110% test.  The file should be adjusted as necessary if the Company uses the 115% test.  For Illustrative purposes, we have included columns for Actual Income Amount and the 110% threshold amounts.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</si>
</sst>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quotePrefix="1" applyAlignment="1">
      <alignment horizontal="center"/>
    </xf>
    <xf numFmtId="43" fontId="0" fillId="0" borderId="0" xfId="1" applyFont="1"/>
    <xf numFmtId="44" fontId="0" fillId="0" borderId="0" xfId="2" applyFont="1"/>
    <xf numFmtId="10" fontId="0" fillId="0" borderId="0" xfId="3" applyNumberFormat="1" applyFont="1"/>
    <xf numFmtId="164" fontId="0" fillId="0" borderId="0" xfId="3" applyNumberFormat="1" applyFont="1"/>
    <xf numFmtId="43" fontId="0" fillId="0" borderId="0" xfId="1" applyFont="1" applyAlignment="1">
      <alignment horizontal="center" wrapText="1"/>
    </xf>
    <xf numFmtId="165" fontId="0" fillId="0" borderId="0" xfId="1" applyNumberFormat="1" applyFont="1"/>
    <xf numFmtId="0" fontId="2" fillId="0" borderId="0" xfId="0" applyFont="1"/>
    <xf numFmtId="0" fontId="0" fillId="0" borderId="0" xfId="0" applyAlignment="1">
      <alignment horizontal="fill" wrapText="1"/>
    </xf>
    <xf numFmtId="164" fontId="0" fillId="0" borderId="0" xfId="3" applyNumberFormat="1" applyFont="1" applyAlignment="1">
      <alignment horizontal="fill" wrapText="1"/>
    </xf>
    <xf numFmtId="43" fontId="0" fillId="0" borderId="0" xfId="1" applyFont="1" applyAlignment="1">
      <alignment horizontal="fill" wrapText="1"/>
    </xf>
    <xf numFmtId="165" fontId="0" fillId="0" borderId="0" xfId="1" applyNumberFormat="1" applyFont="1" applyAlignment="1">
      <alignment horizontal="fill" wrapText="1"/>
    </xf>
    <xf numFmtId="0" fontId="0" fillId="0" borderId="0" xfId="0" quotePrefix="1" applyAlignment="1">
      <alignment horizontal="center" wrapText="1"/>
    </xf>
    <xf numFmtId="165" fontId="0" fillId="0" borderId="0" xfId="1" quotePrefix="1" applyNumberFormat="1" applyFont="1" applyAlignment="1">
      <alignment horizontal="center" wrapText="1"/>
    </xf>
    <xf numFmtId="164" fontId="0" fillId="0" borderId="0" xfId="3" quotePrefix="1" applyNumberFormat="1" applyFont="1" applyAlignment="1">
      <alignment horizontal="center" wrapText="1"/>
    </xf>
    <xf numFmtId="0" fontId="0" fillId="0" borderId="0" xfId="0" applyFill="1"/>
    <xf numFmtId="164" fontId="0" fillId="0" borderId="0" xfId="3" applyNumberFormat="1" applyFont="1" applyFill="1"/>
    <xf numFmtId="43" fontId="0" fillId="0" borderId="0" xfId="1" applyFont="1" applyFill="1"/>
    <xf numFmtId="165" fontId="0" fillId="0" borderId="0" xfId="1" applyNumberFormat="1" applyFont="1" applyFill="1"/>
    <xf numFmtId="0" fontId="0" fillId="0" borderId="0" xfId="1" applyNumberFormat="1" applyFont="1" applyFill="1"/>
    <xf numFmtId="43" fontId="0" fillId="0" borderId="0" xfId="1" quotePrefix="1" applyFont="1" applyAlignment="1">
      <alignment horizontal="left"/>
    </xf>
    <xf numFmtId="0" fontId="0" fillId="0" borderId="0" xfId="0" quotePrefix="1" applyFill="1" applyAlignment="1">
      <alignment horizontal="right"/>
    </xf>
    <xf numFmtId="165" fontId="0" fillId="0" borderId="0" xfId="1" quotePrefix="1" applyNumberFormat="1" applyFont="1" applyAlignment="1">
      <alignment horizontal="center"/>
    </xf>
    <xf numFmtId="37" fontId="0" fillId="0" borderId="0" xfId="1" applyNumberFormat="1" applyFont="1"/>
    <xf numFmtId="37" fontId="0" fillId="0" borderId="0" xfId="0" applyNumberFormat="1"/>
    <xf numFmtId="43" fontId="0" fillId="0" borderId="0" xfId="1" quotePrefix="1" applyFont="1" applyAlignment="1">
      <alignment horizontal="right"/>
    </xf>
    <xf numFmtId="0" fontId="4" fillId="0" borderId="0" xfId="0" applyFont="1"/>
    <xf numFmtId="164" fontId="4" fillId="0" borderId="0" xfId="3" applyNumberFormat="1" applyFont="1"/>
    <xf numFmtId="43" fontId="4" fillId="0" borderId="0" xfId="1" applyFont="1"/>
    <xf numFmtId="165" fontId="4" fillId="0" borderId="0" xfId="1" applyNumberFormat="1" applyFont="1"/>
    <xf numFmtId="0" fontId="7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justify"/>
    </xf>
    <xf numFmtId="0" fontId="2" fillId="0" borderId="0" xfId="0" applyFont="1" applyAlignment="1"/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65" fontId="0" fillId="0" borderId="0" xfId="1" applyNumberFormat="1" applyFont="1" applyAlignment="1">
      <alignment horizontal="center" wrapText="1"/>
    </xf>
    <xf numFmtId="0" fontId="0" fillId="0" borderId="0" xfId="0" applyAlignment="1"/>
    <xf numFmtId="164" fontId="0" fillId="0" borderId="0" xfId="3" quotePrefix="1" applyNumberFormat="1" applyFont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tabSelected="1" zoomScale="87" workbookViewId="0">
      <selection activeCell="F7" sqref="F7"/>
    </sheetView>
  </sheetViews>
  <sheetFormatPr defaultColWidth="9.140625" defaultRowHeight="12.75" x14ac:dyDescent="0.2"/>
  <cols>
    <col min="1" max="1" width="4.28515625" style="28" customWidth="1"/>
    <col min="2" max="16" width="9.140625" style="28"/>
    <col min="17" max="17" width="13.5703125" style="28" customWidth="1"/>
    <col min="18" max="16384" width="9.140625" style="28"/>
  </cols>
  <sheetData>
    <row r="1" spans="1:17" ht="13.5" x14ac:dyDescent="0.25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7" ht="8.25" customHeight="1" x14ac:dyDescent="0.2">
      <c r="H2" s="29"/>
      <c r="J2" s="30"/>
      <c r="K2" s="31"/>
      <c r="M2" s="30"/>
    </row>
    <row r="3" spans="1:17" x14ac:dyDescent="0.2">
      <c r="A3" s="34" t="s">
        <v>22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7" ht="21" customHeight="1" x14ac:dyDescent="0.2">
      <c r="B4" s="38" t="s">
        <v>28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6" customHeight="1" x14ac:dyDescent="0.2"/>
    <row r="6" spans="1:17" ht="32.25" customHeight="1" x14ac:dyDescent="0.2">
      <c r="B6" s="38" t="s">
        <v>23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8" spans="1:17" ht="15" x14ac:dyDescent="0.25">
      <c r="B8" s="32" t="s">
        <v>24</v>
      </c>
    </row>
    <row r="9" spans="1:17" ht="22.5" customHeight="1" x14ac:dyDescent="0.2">
      <c r="B9" s="33" t="s">
        <v>3</v>
      </c>
      <c r="F9" s="39" t="s">
        <v>30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22.5" customHeight="1" x14ac:dyDescent="0.2">
      <c r="B10" s="33" t="s">
        <v>2</v>
      </c>
      <c r="F10" s="38" t="s">
        <v>31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7" ht="33" customHeight="1" x14ac:dyDescent="0.2">
      <c r="B11" s="33" t="s">
        <v>6</v>
      </c>
      <c r="F11" s="38" t="s">
        <v>34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7" ht="33" customHeight="1" x14ac:dyDescent="0.2">
      <c r="B12" s="33" t="s">
        <v>25</v>
      </c>
      <c r="F12" s="38" t="s">
        <v>40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 ht="22.5" customHeight="1" x14ac:dyDescent="0.2">
      <c r="B13" s="33" t="s">
        <v>12</v>
      </c>
      <c r="F13" s="38" t="s">
        <v>29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ht="22.5" customHeight="1" x14ac:dyDescent="0.2">
      <c r="B14" s="33" t="s">
        <v>13</v>
      </c>
      <c r="F14" s="38" t="s">
        <v>35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22.5" customHeight="1" x14ac:dyDescent="0.25">
      <c r="B15" s="33" t="s">
        <v>26</v>
      </c>
      <c r="F15" s="38" t="s">
        <v>36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ht="22.5" customHeight="1" x14ac:dyDescent="0.2">
      <c r="B16" s="33" t="s">
        <v>27</v>
      </c>
      <c r="F16" s="38" t="s">
        <v>37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ht="22.5" customHeight="1" x14ac:dyDescent="0.25">
      <c r="B17" s="33" t="s">
        <v>1</v>
      </c>
      <c r="F17" s="38" t="s">
        <v>38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ht="22.5" customHeight="1" x14ac:dyDescent="0.2">
      <c r="B18" s="33" t="s">
        <v>21</v>
      </c>
      <c r="F18" s="38" t="s">
        <v>39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x14ac:dyDescent="0.2">
      <c r="H19" s="29"/>
      <c r="J19" s="30"/>
      <c r="K19" s="31"/>
      <c r="M19" s="30"/>
    </row>
    <row r="20" spans="1:17" ht="55.5" customHeight="1" x14ac:dyDescent="0.2">
      <c r="A20" s="38" t="s">
        <v>33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7" ht="10.5" customHeight="1" x14ac:dyDescent="0.2">
      <c r="H21" s="29"/>
      <c r="J21" s="30"/>
      <c r="K21" s="31"/>
      <c r="M21" s="30"/>
    </row>
    <row r="22" spans="1:17" ht="35.25" customHeight="1" x14ac:dyDescent="0.2">
      <c r="A22" s="38" t="s">
        <v>41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</sheetData>
  <mergeCells count="16">
    <mergeCell ref="F18:Q18"/>
    <mergeCell ref="A22:P22"/>
    <mergeCell ref="A20:P20"/>
    <mergeCell ref="B4:Q4"/>
    <mergeCell ref="B6:Q6"/>
    <mergeCell ref="F9:Q9"/>
    <mergeCell ref="F10:Q10"/>
    <mergeCell ref="F13:Q13"/>
    <mergeCell ref="F14:Q14"/>
    <mergeCell ref="F15:Q15"/>
    <mergeCell ref="A3:N3"/>
    <mergeCell ref="A1:N1"/>
    <mergeCell ref="F17:Q17"/>
    <mergeCell ref="F11:Q11"/>
    <mergeCell ref="F12:Q12"/>
    <mergeCell ref="F16:Q16"/>
  </mergeCells>
  <phoneticPr fontId="3" type="noConversion"/>
  <pageMargins left="0.75" right="0.75" top="0.35" bottom="0.35" header="0.5" footer="0.5"/>
  <pageSetup scale="80" orientation="landscape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workbookViewId="0">
      <selection activeCell="G10" sqref="G10:G25"/>
    </sheetView>
  </sheetViews>
  <sheetFormatPr defaultRowHeight="12.75" x14ac:dyDescent="0.2"/>
  <cols>
    <col min="1" max="1" width="6.42578125" customWidth="1"/>
    <col min="9" max="10" width="9.7109375" customWidth="1"/>
    <col min="13" max="13" width="10.85546875" customWidth="1"/>
  </cols>
  <sheetData>
    <row r="1" spans="1:14" x14ac:dyDescent="0.2">
      <c r="A1" s="9" t="s">
        <v>10</v>
      </c>
      <c r="B1" s="9"/>
      <c r="C1" s="10"/>
      <c r="D1" s="10"/>
      <c r="E1" s="10"/>
      <c r="F1" s="10"/>
      <c r="G1" s="10"/>
      <c r="H1" s="11"/>
      <c r="I1" s="10"/>
      <c r="J1" s="12"/>
      <c r="K1" s="13"/>
      <c r="L1" s="10"/>
      <c r="M1" s="12"/>
      <c r="N1" s="10"/>
    </row>
    <row r="2" spans="1:14" x14ac:dyDescent="0.2">
      <c r="A2" s="10"/>
      <c r="B2" s="10"/>
      <c r="C2" s="10"/>
      <c r="D2" s="10"/>
      <c r="E2" s="10"/>
      <c r="F2" s="10"/>
      <c r="G2" s="10"/>
      <c r="H2" s="11"/>
      <c r="I2" s="10"/>
      <c r="J2" s="12"/>
      <c r="K2" s="13"/>
      <c r="L2" s="10"/>
      <c r="M2" s="12"/>
      <c r="N2" s="10"/>
    </row>
    <row r="3" spans="1:14" x14ac:dyDescent="0.2">
      <c r="A3" s="10"/>
      <c r="B3" s="10"/>
      <c r="C3" s="10"/>
      <c r="D3" s="10"/>
      <c r="E3" s="10"/>
      <c r="F3" s="10"/>
      <c r="G3" s="10"/>
      <c r="H3" s="11"/>
      <c r="I3" s="10"/>
      <c r="J3" s="12"/>
      <c r="K3" s="13"/>
      <c r="L3" s="10"/>
      <c r="M3" s="12"/>
      <c r="N3" s="10"/>
    </row>
    <row r="4" spans="1:14" x14ac:dyDescent="0.2">
      <c r="B4" s="23" t="s">
        <v>14</v>
      </c>
      <c r="C4" s="17" t="s">
        <v>5</v>
      </c>
      <c r="D4" s="17"/>
      <c r="E4" s="17"/>
      <c r="F4" s="17"/>
      <c r="G4" s="17"/>
      <c r="H4" s="18"/>
      <c r="J4" s="23" t="s">
        <v>16</v>
      </c>
      <c r="K4" s="21">
        <v>10000</v>
      </c>
      <c r="M4" s="3"/>
    </row>
    <row r="5" spans="1:14" x14ac:dyDescent="0.2">
      <c r="B5" s="23" t="s">
        <v>15</v>
      </c>
      <c r="C5" s="17">
        <v>2004</v>
      </c>
      <c r="D5" s="17"/>
      <c r="E5" s="17"/>
      <c r="F5" s="17"/>
      <c r="G5" s="17"/>
      <c r="H5" s="18"/>
      <c r="I5" s="17"/>
      <c r="J5" s="19"/>
      <c r="K5" s="20"/>
      <c r="M5" s="3"/>
    </row>
    <row r="6" spans="1:14" x14ac:dyDescent="0.2">
      <c r="A6" s="17"/>
      <c r="B6" s="17"/>
      <c r="C6" s="17"/>
      <c r="D6" s="17"/>
      <c r="E6" s="17"/>
      <c r="F6" s="17"/>
      <c r="G6" s="17"/>
      <c r="H6" s="18"/>
      <c r="I6" s="17"/>
      <c r="J6" s="19"/>
      <c r="K6" s="20"/>
      <c r="M6" s="3"/>
    </row>
    <row r="7" spans="1:14" ht="30" customHeight="1" x14ac:dyDescent="0.2">
      <c r="H7" s="6"/>
      <c r="I7" s="42" t="s">
        <v>9</v>
      </c>
      <c r="J7" s="41"/>
      <c r="K7" s="40" t="s">
        <v>8</v>
      </c>
      <c r="L7" s="41"/>
      <c r="M7" s="3"/>
    </row>
    <row r="8" spans="1:14" ht="63.75" x14ac:dyDescent="0.2">
      <c r="A8" s="1"/>
      <c r="B8" s="1" t="s">
        <v>3</v>
      </c>
      <c r="C8" s="1" t="s">
        <v>2</v>
      </c>
      <c r="D8" s="1" t="s">
        <v>6</v>
      </c>
      <c r="E8" s="14" t="s">
        <v>11</v>
      </c>
      <c r="F8" s="14" t="s">
        <v>17</v>
      </c>
      <c r="G8" s="1" t="s">
        <v>18</v>
      </c>
      <c r="H8" s="14" t="s">
        <v>12</v>
      </c>
      <c r="I8" s="16" t="s">
        <v>13</v>
      </c>
      <c r="J8" s="7" t="s">
        <v>4</v>
      </c>
      <c r="K8" s="15" t="s">
        <v>7</v>
      </c>
      <c r="L8" s="7" t="s">
        <v>1</v>
      </c>
      <c r="M8" s="14" t="s">
        <v>21</v>
      </c>
      <c r="N8" s="1"/>
    </row>
    <row r="9" spans="1:14" x14ac:dyDescent="0.2">
      <c r="B9">
        <v>1999</v>
      </c>
      <c r="C9">
        <v>2004</v>
      </c>
      <c r="D9">
        <v>0</v>
      </c>
      <c r="E9" s="2" t="s">
        <v>0</v>
      </c>
      <c r="F9" s="24">
        <v>150000</v>
      </c>
      <c r="G9" s="24">
        <f>127272.73*1.1</f>
        <v>140000.003</v>
      </c>
      <c r="H9" s="25">
        <f>MAX(+F9-G9,0)</f>
        <v>9999.997000000003</v>
      </c>
      <c r="I9" s="6">
        <v>6.25E-2</v>
      </c>
      <c r="J9" s="25">
        <v>0</v>
      </c>
      <c r="K9" s="5">
        <v>5.5E-2</v>
      </c>
      <c r="L9" s="25">
        <v>0</v>
      </c>
      <c r="M9" s="26">
        <f t="shared" ref="M9:M25" si="0">+L9-J9</f>
        <v>0</v>
      </c>
    </row>
    <row r="10" spans="1:14" x14ac:dyDescent="0.2">
      <c r="B10">
        <v>1999</v>
      </c>
      <c r="C10">
        <v>2005</v>
      </c>
      <c r="D10">
        <v>0</v>
      </c>
      <c r="E10" s="2" t="s">
        <v>0</v>
      </c>
      <c r="F10" s="24">
        <v>140980</v>
      </c>
      <c r="G10" s="24">
        <f>+MIN(F9,G9)*1.1</f>
        <v>154000.00330000001</v>
      </c>
      <c r="H10" s="25">
        <f>MAX(+F10-G10,0)</f>
        <v>0</v>
      </c>
      <c r="I10" s="6">
        <v>6.25E-2</v>
      </c>
      <c r="J10" s="25">
        <f t="shared" ref="J10:J25" si="1">+H10/((1+I10)^($C10-$C$5-0.5))</f>
        <v>0</v>
      </c>
      <c r="K10" s="5">
        <f>+K9</f>
        <v>5.5E-2</v>
      </c>
      <c r="L10" s="25">
        <f t="shared" ref="L10:L25" si="2">+H10/((1+K10)^($C10-$C$5-0.5))</f>
        <v>0</v>
      </c>
      <c r="M10" s="26">
        <f t="shared" si="0"/>
        <v>0</v>
      </c>
    </row>
    <row r="11" spans="1:14" x14ac:dyDescent="0.2">
      <c r="B11">
        <v>1999</v>
      </c>
      <c r="C11">
        <v>2006</v>
      </c>
      <c r="D11">
        <v>0</v>
      </c>
      <c r="E11" s="2" t="s">
        <v>0</v>
      </c>
      <c r="F11" s="24">
        <v>200450</v>
      </c>
      <c r="G11" s="24">
        <f t="shared" ref="G11:G25" si="3">+MIN(F10,G10)*1.1</f>
        <v>155078</v>
      </c>
      <c r="H11" s="25">
        <f t="shared" ref="H11:H25" si="4">MAX(+F11-G11,0)</f>
        <v>45372</v>
      </c>
      <c r="I11" s="6">
        <v>6.25E-2</v>
      </c>
      <c r="J11" s="25">
        <f t="shared" si="1"/>
        <v>41428.052250912006</v>
      </c>
      <c r="K11" s="5">
        <f>+K10</f>
        <v>5.5E-2</v>
      </c>
      <c r="L11" s="25">
        <f t="shared" si="2"/>
        <v>41870.604786107637</v>
      </c>
      <c r="M11" s="26">
        <f t="shared" si="0"/>
        <v>442.55253519563121</v>
      </c>
    </row>
    <row r="12" spans="1:14" x14ac:dyDescent="0.2">
      <c r="B12">
        <v>1999</v>
      </c>
      <c r="C12">
        <v>2007</v>
      </c>
      <c r="D12">
        <v>0</v>
      </c>
      <c r="E12" s="2" t="s">
        <v>0</v>
      </c>
      <c r="F12" s="24">
        <v>130640</v>
      </c>
      <c r="G12" s="24">
        <f t="shared" si="3"/>
        <v>170585.80000000002</v>
      </c>
      <c r="H12" s="25">
        <f t="shared" si="4"/>
        <v>0</v>
      </c>
      <c r="I12" s="6">
        <v>6.25E-2</v>
      </c>
      <c r="J12" s="25">
        <f t="shared" si="1"/>
        <v>0</v>
      </c>
      <c r="K12" s="5">
        <f>+K11</f>
        <v>5.5E-2</v>
      </c>
      <c r="L12" s="25">
        <f t="shared" si="2"/>
        <v>0</v>
      </c>
      <c r="M12" s="26">
        <f t="shared" si="0"/>
        <v>0</v>
      </c>
    </row>
    <row r="13" spans="1:14" x14ac:dyDescent="0.2">
      <c r="B13">
        <v>1999</v>
      </c>
      <c r="C13">
        <v>2008</v>
      </c>
      <c r="D13">
        <v>0</v>
      </c>
      <c r="E13" s="2" t="s">
        <v>0</v>
      </c>
      <c r="F13" s="24">
        <v>187650</v>
      </c>
      <c r="G13" s="24">
        <f t="shared" si="3"/>
        <v>143704</v>
      </c>
      <c r="H13" s="25">
        <f t="shared" si="4"/>
        <v>43946</v>
      </c>
      <c r="I13" s="6">
        <v>6.25E-2</v>
      </c>
      <c r="J13" s="25">
        <f t="shared" si="1"/>
        <v>35544.14450385511</v>
      </c>
      <c r="K13" s="5">
        <f>+K12</f>
        <v>5.5E-2</v>
      </c>
      <c r="L13" s="25">
        <f t="shared" si="2"/>
        <v>36436.423619947403</v>
      </c>
      <c r="M13" s="26">
        <f t="shared" si="0"/>
        <v>892.27911609229341</v>
      </c>
    </row>
    <row r="14" spans="1:14" x14ac:dyDescent="0.2">
      <c r="B14">
        <v>1999</v>
      </c>
      <c r="C14">
        <v>2009</v>
      </c>
      <c r="D14">
        <v>0</v>
      </c>
      <c r="E14" s="2" t="s">
        <v>0</v>
      </c>
      <c r="F14" s="24">
        <v>167500</v>
      </c>
      <c r="G14" s="24">
        <f t="shared" si="3"/>
        <v>158074.40000000002</v>
      </c>
      <c r="H14" s="25">
        <f t="shared" si="4"/>
        <v>9425.5999999999767</v>
      </c>
      <c r="I14" s="6">
        <v>5.7500000000000002E-2</v>
      </c>
      <c r="J14" s="25">
        <f t="shared" si="1"/>
        <v>7329.043733147374</v>
      </c>
      <c r="K14" s="5">
        <v>5.2499999999999998E-2</v>
      </c>
      <c r="L14" s="25">
        <f t="shared" si="2"/>
        <v>7487.0293412506517</v>
      </c>
      <c r="M14" s="26">
        <f t="shared" si="0"/>
        <v>157.98560810327763</v>
      </c>
    </row>
    <row r="15" spans="1:14" x14ac:dyDescent="0.2">
      <c r="B15">
        <v>1999</v>
      </c>
      <c r="C15">
        <v>2010</v>
      </c>
      <c r="D15">
        <v>0</v>
      </c>
      <c r="E15" s="2" t="s">
        <v>0</v>
      </c>
      <c r="F15" s="24">
        <v>149780</v>
      </c>
      <c r="G15" s="24">
        <f t="shared" si="3"/>
        <v>173881.84000000003</v>
      </c>
      <c r="H15" s="25">
        <f t="shared" si="4"/>
        <v>0</v>
      </c>
      <c r="I15" s="6">
        <v>5.7500000000000002E-2</v>
      </c>
      <c r="J15" s="25">
        <f t="shared" si="1"/>
        <v>0</v>
      </c>
      <c r="K15" s="5">
        <f t="shared" ref="K15:K23" si="5">+K14</f>
        <v>5.2499999999999998E-2</v>
      </c>
      <c r="L15" s="25">
        <f t="shared" si="2"/>
        <v>0</v>
      </c>
      <c r="M15" s="26">
        <f t="shared" si="0"/>
        <v>0</v>
      </c>
    </row>
    <row r="16" spans="1:14" x14ac:dyDescent="0.2">
      <c r="B16">
        <v>1999</v>
      </c>
      <c r="C16">
        <v>2011</v>
      </c>
      <c r="D16">
        <v>0</v>
      </c>
      <c r="E16" s="2" t="s">
        <v>0</v>
      </c>
      <c r="F16" s="24">
        <v>157000</v>
      </c>
      <c r="G16" s="24">
        <f t="shared" si="3"/>
        <v>164758</v>
      </c>
      <c r="H16" s="25">
        <f t="shared" si="4"/>
        <v>0</v>
      </c>
      <c r="I16" s="6">
        <v>5.7500000000000002E-2</v>
      </c>
      <c r="J16" s="25">
        <f t="shared" si="1"/>
        <v>0</v>
      </c>
      <c r="K16" s="5">
        <f t="shared" si="5"/>
        <v>5.2499999999999998E-2</v>
      </c>
      <c r="L16" s="25">
        <f t="shared" si="2"/>
        <v>0</v>
      </c>
      <c r="M16" s="26">
        <f t="shared" si="0"/>
        <v>0</v>
      </c>
    </row>
    <row r="17" spans="2:13" x14ac:dyDescent="0.2">
      <c r="B17">
        <v>1999</v>
      </c>
      <c r="C17">
        <v>2012</v>
      </c>
      <c r="D17">
        <v>0</v>
      </c>
      <c r="E17" s="2" t="s">
        <v>0</v>
      </c>
      <c r="F17" s="24">
        <v>162350</v>
      </c>
      <c r="G17" s="24">
        <f t="shared" si="3"/>
        <v>172700</v>
      </c>
      <c r="H17" s="25">
        <f t="shared" si="4"/>
        <v>0</v>
      </c>
      <c r="I17" s="6">
        <v>5.7500000000000002E-2</v>
      </c>
      <c r="J17" s="25">
        <f t="shared" si="1"/>
        <v>0</v>
      </c>
      <c r="K17" s="5">
        <f t="shared" si="5"/>
        <v>5.2499999999999998E-2</v>
      </c>
      <c r="L17" s="25">
        <f t="shared" si="2"/>
        <v>0</v>
      </c>
      <c r="M17" s="26">
        <f t="shared" si="0"/>
        <v>0</v>
      </c>
    </row>
    <row r="18" spans="2:13" x14ac:dyDescent="0.2">
      <c r="B18">
        <v>1999</v>
      </c>
      <c r="C18">
        <v>2013</v>
      </c>
      <c r="D18">
        <v>0</v>
      </c>
      <c r="E18" s="2" t="s">
        <v>0</v>
      </c>
      <c r="F18" s="24">
        <v>187100</v>
      </c>
      <c r="G18" s="24">
        <f t="shared" si="3"/>
        <v>178585</v>
      </c>
      <c r="H18" s="25">
        <f t="shared" si="4"/>
        <v>8515</v>
      </c>
      <c r="I18" s="6">
        <v>5.7500000000000002E-2</v>
      </c>
      <c r="J18" s="25">
        <f t="shared" si="1"/>
        <v>5294.213558095702</v>
      </c>
      <c r="K18" s="5">
        <f t="shared" si="5"/>
        <v>5.2499999999999998E-2</v>
      </c>
      <c r="L18" s="25">
        <f t="shared" si="2"/>
        <v>5511.8420532622258</v>
      </c>
      <c r="M18" s="26">
        <f t="shared" si="0"/>
        <v>217.62849516652386</v>
      </c>
    </row>
    <row r="19" spans="2:13" x14ac:dyDescent="0.2">
      <c r="B19">
        <v>1999</v>
      </c>
      <c r="C19">
        <v>2014</v>
      </c>
      <c r="D19">
        <v>0</v>
      </c>
      <c r="E19" s="2" t="s">
        <v>0</v>
      </c>
      <c r="F19" s="24">
        <v>190000</v>
      </c>
      <c r="G19" s="24">
        <f t="shared" si="3"/>
        <v>196443.50000000003</v>
      </c>
      <c r="H19" s="25">
        <f t="shared" si="4"/>
        <v>0</v>
      </c>
      <c r="I19" s="6">
        <v>5.7500000000000002E-2</v>
      </c>
      <c r="J19" s="25">
        <f t="shared" si="1"/>
        <v>0</v>
      </c>
      <c r="K19" s="5">
        <f t="shared" si="5"/>
        <v>5.2499999999999998E-2</v>
      </c>
      <c r="L19" s="25">
        <f t="shared" si="2"/>
        <v>0</v>
      </c>
      <c r="M19" s="26">
        <f t="shared" si="0"/>
        <v>0</v>
      </c>
    </row>
    <row r="20" spans="2:13" x14ac:dyDescent="0.2">
      <c r="B20">
        <v>1999</v>
      </c>
      <c r="C20">
        <v>2015</v>
      </c>
      <c r="D20">
        <v>0</v>
      </c>
      <c r="E20" s="2" t="s">
        <v>0</v>
      </c>
      <c r="F20" s="24">
        <v>255670</v>
      </c>
      <c r="G20" s="24">
        <f t="shared" si="3"/>
        <v>209000.00000000003</v>
      </c>
      <c r="H20" s="25">
        <f t="shared" si="4"/>
        <v>46669.999999999971</v>
      </c>
      <c r="I20" s="6">
        <v>5.7500000000000002E-2</v>
      </c>
      <c r="J20" s="25">
        <f t="shared" si="1"/>
        <v>25947.400329416934</v>
      </c>
      <c r="K20" s="5">
        <f t="shared" si="5"/>
        <v>5.2499999999999998E-2</v>
      </c>
      <c r="L20" s="25">
        <f t="shared" si="2"/>
        <v>27271.291376147317</v>
      </c>
      <c r="M20" s="26">
        <f t="shared" si="0"/>
        <v>1323.8910467303831</v>
      </c>
    </row>
    <row r="21" spans="2:13" x14ac:dyDescent="0.2">
      <c r="B21">
        <v>1999</v>
      </c>
      <c r="C21">
        <v>2016</v>
      </c>
      <c r="D21">
        <v>0</v>
      </c>
      <c r="E21" s="2" t="s">
        <v>0</v>
      </c>
      <c r="F21" s="24">
        <v>299870</v>
      </c>
      <c r="G21" s="24">
        <f t="shared" si="3"/>
        <v>229900.00000000006</v>
      </c>
      <c r="H21" s="25">
        <f t="shared" si="4"/>
        <v>69969.999999999942</v>
      </c>
      <c r="I21" s="6">
        <v>5.7500000000000002E-2</v>
      </c>
      <c r="J21" s="25">
        <f t="shared" si="1"/>
        <v>36786.422065076455</v>
      </c>
      <c r="K21" s="5">
        <f t="shared" si="5"/>
        <v>5.2499999999999998E-2</v>
      </c>
      <c r="L21" s="25">
        <f t="shared" si="2"/>
        <v>38847.016680804314</v>
      </c>
      <c r="M21" s="26">
        <f t="shared" si="0"/>
        <v>2060.5946157278595</v>
      </c>
    </row>
    <row r="22" spans="2:13" x14ac:dyDescent="0.2">
      <c r="B22">
        <v>1999</v>
      </c>
      <c r="C22">
        <v>2017</v>
      </c>
      <c r="D22">
        <v>0</v>
      </c>
      <c r="E22" s="2" t="s">
        <v>0</v>
      </c>
      <c r="F22" s="24">
        <v>131400</v>
      </c>
      <c r="G22" s="24">
        <f t="shared" si="3"/>
        <v>252890.00000000009</v>
      </c>
      <c r="H22" s="25">
        <f t="shared" si="4"/>
        <v>0</v>
      </c>
      <c r="I22" s="6">
        <v>5.7500000000000002E-2</v>
      </c>
      <c r="J22" s="25">
        <f t="shared" si="1"/>
        <v>0</v>
      </c>
      <c r="K22" s="5">
        <f t="shared" si="5"/>
        <v>5.2499999999999998E-2</v>
      </c>
      <c r="L22" s="25">
        <f t="shared" si="2"/>
        <v>0</v>
      </c>
      <c r="M22" s="26">
        <f t="shared" si="0"/>
        <v>0</v>
      </c>
    </row>
    <row r="23" spans="2:13" x14ac:dyDescent="0.2">
      <c r="B23">
        <v>1999</v>
      </c>
      <c r="C23">
        <v>2018</v>
      </c>
      <c r="D23">
        <v>0</v>
      </c>
      <c r="E23" s="2" t="s">
        <v>0</v>
      </c>
      <c r="F23" s="24">
        <v>156000</v>
      </c>
      <c r="G23" s="24">
        <f t="shared" si="3"/>
        <v>144540</v>
      </c>
      <c r="H23" s="25">
        <f t="shared" si="4"/>
        <v>11460</v>
      </c>
      <c r="I23" s="6">
        <v>5.7500000000000002E-2</v>
      </c>
      <c r="J23" s="25">
        <f t="shared" si="1"/>
        <v>5387.6520626618722</v>
      </c>
      <c r="K23" s="5">
        <f t="shared" si="5"/>
        <v>5.2499999999999998E-2</v>
      </c>
      <c r="L23" s="25">
        <f t="shared" si="2"/>
        <v>5743.6267140862919</v>
      </c>
      <c r="M23" s="26">
        <f t="shared" si="0"/>
        <v>355.97465142441979</v>
      </c>
    </row>
    <row r="24" spans="2:13" x14ac:dyDescent="0.2">
      <c r="B24">
        <v>1999</v>
      </c>
      <c r="C24">
        <v>2019</v>
      </c>
      <c r="D24">
        <v>0</v>
      </c>
      <c r="E24" s="2" t="s">
        <v>0</v>
      </c>
      <c r="F24" s="24">
        <v>170400</v>
      </c>
      <c r="G24" s="24">
        <f t="shared" si="3"/>
        <v>158994</v>
      </c>
      <c r="H24" s="25">
        <f t="shared" si="4"/>
        <v>11406</v>
      </c>
      <c r="I24" s="6">
        <v>0.05</v>
      </c>
      <c r="J24" s="25">
        <f t="shared" si="1"/>
        <v>5621.9700898771716</v>
      </c>
      <c r="K24" s="5">
        <v>4.4999999999999998E-2</v>
      </c>
      <c r="L24" s="25">
        <f t="shared" si="2"/>
        <v>6024.8627208207417</v>
      </c>
      <c r="M24" s="26">
        <f t="shared" si="0"/>
        <v>402.89263094357011</v>
      </c>
    </row>
    <row r="25" spans="2:13" x14ac:dyDescent="0.2">
      <c r="B25">
        <v>1999</v>
      </c>
      <c r="C25">
        <v>2020</v>
      </c>
      <c r="D25">
        <v>0</v>
      </c>
      <c r="E25" s="2" t="s">
        <v>0</v>
      </c>
      <c r="F25" s="24">
        <v>120000</v>
      </c>
      <c r="G25" s="24">
        <f t="shared" si="3"/>
        <v>174893.40000000002</v>
      </c>
      <c r="H25" s="25">
        <f t="shared" si="4"/>
        <v>0</v>
      </c>
      <c r="I25" s="6">
        <v>0.05</v>
      </c>
      <c r="J25" s="25">
        <f t="shared" si="1"/>
        <v>0</v>
      </c>
      <c r="K25" s="5">
        <f>+K24</f>
        <v>4.4999999999999998E-2</v>
      </c>
      <c r="L25" s="25">
        <f t="shared" si="2"/>
        <v>0</v>
      </c>
      <c r="M25" s="26">
        <f t="shared" si="0"/>
        <v>0</v>
      </c>
    </row>
    <row r="26" spans="2:13" x14ac:dyDescent="0.2">
      <c r="E26" s="2"/>
      <c r="F26" s="2"/>
      <c r="G26" s="2"/>
      <c r="H26" s="6"/>
      <c r="J26" s="8"/>
    </row>
    <row r="27" spans="2:13" x14ac:dyDescent="0.2">
      <c r="E27" s="2"/>
      <c r="F27" s="2"/>
      <c r="G27" s="2"/>
      <c r="H27" s="6"/>
      <c r="J27" s="8"/>
      <c r="K27" s="8"/>
      <c r="L27" s="27" t="s">
        <v>19</v>
      </c>
      <c r="M27" s="4">
        <f>SUM(M9:M26)</f>
        <v>5853.7986993839586</v>
      </c>
    </row>
    <row r="28" spans="2:13" x14ac:dyDescent="0.2">
      <c r="E28" s="2"/>
      <c r="F28" s="2"/>
      <c r="G28" s="2"/>
      <c r="H28" s="6"/>
      <c r="J28" s="8"/>
      <c r="K28" s="8"/>
      <c r="L28" s="22"/>
    </row>
  </sheetData>
  <mergeCells count="2">
    <mergeCell ref="K7:L7"/>
    <mergeCell ref="I7:J7"/>
  </mergeCells>
  <phoneticPr fontId="0" type="noConversion"/>
  <pageMargins left="0.75" right="0.75" top="0.35" bottom="0.35" header="0.5" footer="0.5"/>
  <pageSetup scale="96" orientation="landscape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workbookViewId="0">
      <selection activeCell="D29" sqref="D29"/>
    </sheetView>
  </sheetViews>
  <sheetFormatPr defaultRowHeight="12.75" x14ac:dyDescent="0.2"/>
  <cols>
    <col min="1" max="1" width="6.42578125" customWidth="1"/>
    <col min="9" max="10" width="9.7109375" customWidth="1"/>
    <col min="13" max="13" width="10.85546875" customWidth="1"/>
  </cols>
  <sheetData>
    <row r="1" spans="1:14" x14ac:dyDescent="0.2">
      <c r="A1" s="9" t="s">
        <v>32</v>
      </c>
      <c r="B1" s="9"/>
      <c r="C1" s="10"/>
      <c r="D1" s="10"/>
      <c r="E1" s="10"/>
      <c r="F1" s="10"/>
      <c r="G1" s="10"/>
      <c r="H1" s="11"/>
      <c r="I1" s="10"/>
      <c r="J1" s="12"/>
      <c r="K1" s="13"/>
      <c r="L1" s="10"/>
      <c r="M1" s="12"/>
      <c r="N1" s="10"/>
    </row>
    <row r="2" spans="1:14" x14ac:dyDescent="0.2">
      <c r="A2" s="10"/>
      <c r="B2" s="10"/>
      <c r="C2" s="10"/>
      <c r="D2" s="10"/>
      <c r="E2" s="10"/>
      <c r="F2" s="10"/>
      <c r="G2" s="10"/>
      <c r="H2" s="11"/>
      <c r="I2" s="10"/>
      <c r="J2" s="12"/>
      <c r="K2" s="13"/>
      <c r="L2" s="10"/>
      <c r="M2" s="12"/>
      <c r="N2" s="10"/>
    </row>
    <row r="3" spans="1:14" x14ac:dyDescent="0.2">
      <c r="A3" s="10"/>
      <c r="B3" s="10"/>
      <c r="C3" s="10"/>
      <c r="D3" s="10"/>
      <c r="E3" s="10"/>
      <c r="F3" s="10"/>
      <c r="G3" s="10"/>
      <c r="H3" s="11"/>
      <c r="I3" s="10"/>
      <c r="J3" s="12"/>
      <c r="K3" s="13"/>
      <c r="L3" s="10"/>
      <c r="M3" s="12"/>
      <c r="N3" s="10"/>
    </row>
    <row r="4" spans="1:14" x14ac:dyDescent="0.2">
      <c r="B4" s="23" t="s">
        <v>14</v>
      </c>
      <c r="C4" s="17" t="s">
        <v>5</v>
      </c>
      <c r="D4" s="17"/>
      <c r="E4" s="17"/>
      <c r="F4" s="17"/>
      <c r="G4" s="17"/>
      <c r="H4" s="18"/>
      <c r="J4" s="23" t="s">
        <v>16</v>
      </c>
      <c r="K4" s="21">
        <v>10000</v>
      </c>
      <c r="M4" s="3"/>
    </row>
    <row r="5" spans="1:14" x14ac:dyDescent="0.2">
      <c r="B5" s="23" t="s">
        <v>15</v>
      </c>
      <c r="C5" s="17">
        <v>2004</v>
      </c>
      <c r="D5" s="17"/>
      <c r="E5" s="17"/>
      <c r="F5" s="17"/>
      <c r="G5" s="17"/>
      <c r="H5" s="18"/>
      <c r="I5" s="17"/>
      <c r="J5" s="19"/>
      <c r="K5" s="20"/>
      <c r="M5" s="3"/>
    </row>
    <row r="6" spans="1:14" x14ac:dyDescent="0.2">
      <c r="A6" s="17"/>
      <c r="B6" s="17"/>
      <c r="C6" s="17"/>
      <c r="D6" s="17"/>
      <c r="E6" s="17"/>
      <c r="F6" s="17"/>
      <c r="G6" s="17"/>
      <c r="H6" s="18"/>
      <c r="I6" s="17"/>
      <c r="J6" s="19"/>
      <c r="K6" s="20"/>
      <c r="M6" s="3"/>
    </row>
    <row r="7" spans="1:14" ht="30" customHeight="1" x14ac:dyDescent="0.2">
      <c r="H7" s="6"/>
      <c r="I7" s="42" t="s">
        <v>9</v>
      </c>
      <c r="J7" s="41"/>
      <c r="K7" s="40" t="s">
        <v>8</v>
      </c>
      <c r="L7" s="41"/>
      <c r="M7" s="3"/>
    </row>
    <row r="8" spans="1:14" ht="63.75" x14ac:dyDescent="0.2">
      <c r="A8" s="1"/>
      <c r="B8" s="1" t="s">
        <v>3</v>
      </c>
      <c r="C8" s="1" t="s">
        <v>2</v>
      </c>
      <c r="D8" s="1" t="s">
        <v>6</v>
      </c>
      <c r="E8" s="14" t="s">
        <v>11</v>
      </c>
      <c r="F8" s="14" t="s">
        <v>17</v>
      </c>
      <c r="G8" s="1" t="s">
        <v>18</v>
      </c>
      <c r="H8" s="14" t="s">
        <v>12</v>
      </c>
      <c r="I8" s="16" t="s">
        <v>13</v>
      </c>
      <c r="J8" s="7" t="s">
        <v>4</v>
      </c>
      <c r="K8" s="15" t="s">
        <v>7</v>
      </c>
      <c r="L8" s="7" t="s">
        <v>1</v>
      </c>
      <c r="M8" s="14" t="s">
        <v>21</v>
      </c>
      <c r="N8" s="1"/>
    </row>
    <row r="9" spans="1:14" x14ac:dyDescent="0.2">
      <c r="B9">
        <v>1999</v>
      </c>
      <c r="C9">
        <v>2004</v>
      </c>
      <c r="D9">
        <v>2002</v>
      </c>
      <c r="E9" s="2" t="s">
        <v>0</v>
      </c>
      <c r="F9" s="24">
        <v>150000</v>
      </c>
      <c r="G9" s="24">
        <f>127272.73*1.1</f>
        <v>140000.003</v>
      </c>
      <c r="H9" s="25">
        <f t="shared" ref="H9:H25" si="0">MAX(+F9-G9,0)</f>
        <v>9999.997000000003</v>
      </c>
      <c r="I9" s="6">
        <v>6.7500000000000004E-2</v>
      </c>
      <c r="J9" s="25">
        <v>0</v>
      </c>
      <c r="K9" s="5">
        <v>0.06</v>
      </c>
      <c r="L9" s="25">
        <v>0</v>
      </c>
      <c r="M9" s="26">
        <f t="shared" ref="M9:M25" si="1">+L9-J9</f>
        <v>0</v>
      </c>
    </row>
    <row r="10" spans="1:14" x14ac:dyDescent="0.2">
      <c r="B10">
        <v>1999</v>
      </c>
      <c r="C10">
        <v>2005</v>
      </c>
      <c r="D10">
        <v>2002</v>
      </c>
      <c r="E10" s="2" t="s">
        <v>0</v>
      </c>
      <c r="F10" s="24">
        <v>140980</v>
      </c>
      <c r="G10" s="24">
        <f>+MIN(F9,G9)*1.1</f>
        <v>154000.00330000001</v>
      </c>
      <c r="H10" s="25">
        <f t="shared" si="0"/>
        <v>0</v>
      </c>
      <c r="I10" s="6">
        <v>6.7500000000000004E-2</v>
      </c>
      <c r="J10" s="25">
        <f t="shared" ref="J10:J25" si="2">+H10/((1+I10)^($C10-$C$5-0.5))</f>
        <v>0</v>
      </c>
      <c r="K10" s="5">
        <f t="shared" ref="K10:K16" si="3">+K9</f>
        <v>0.06</v>
      </c>
      <c r="L10" s="25">
        <f t="shared" ref="L10:L25" si="4">+H10/((1+K10)^($C10-$C$5-0.5))</f>
        <v>0</v>
      </c>
      <c r="M10" s="26">
        <f t="shared" si="1"/>
        <v>0</v>
      </c>
    </row>
    <row r="11" spans="1:14" x14ac:dyDescent="0.2">
      <c r="B11">
        <v>1999</v>
      </c>
      <c r="C11">
        <v>2006</v>
      </c>
      <c r="D11">
        <v>2002</v>
      </c>
      <c r="E11" s="2" t="s">
        <v>0</v>
      </c>
      <c r="F11" s="24">
        <v>200450</v>
      </c>
      <c r="G11" s="24">
        <f t="shared" ref="G11:G25" si="5">+MIN(F10,G10)*1.1</f>
        <v>155078</v>
      </c>
      <c r="H11" s="25">
        <f t="shared" si="0"/>
        <v>45372</v>
      </c>
      <c r="I11" s="6">
        <v>6.7500000000000004E-2</v>
      </c>
      <c r="J11" s="25">
        <f t="shared" si="2"/>
        <v>41137.329742375041</v>
      </c>
      <c r="K11" s="5">
        <f t="shared" si="3"/>
        <v>0.06</v>
      </c>
      <c r="L11" s="25">
        <f t="shared" si="4"/>
        <v>41574.700138560176</v>
      </c>
      <c r="M11" s="26">
        <f t="shared" si="1"/>
        <v>437.37039618513518</v>
      </c>
    </row>
    <row r="12" spans="1:14" x14ac:dyDescent="0.2">
      <c r="B12">
        <v>1999</v>
      </c>
      <c r="C12">
        <v>2007</v>
      </c>
      <c r="D12">
        <v>2002</v>
      </c>
      <c r="E12" s="2" t="s">
        <v>0</v>
      </c>
      <c r="F12" s="24">
        <v>130640</v>
      </c>
      <c r="G12" s="24">
        <f t="shared" si="5"/>
        <v>170585.80000000002</v>
      </c>
      <c r="H12" s="25">
        <f t="shared" si="0"/>
        <v>0</v>
      </c>
      <c r="I12" s="6">
        <v>6.5000000000000002E-2</v>
      </c>
      <c r="J12" s="25">
        <f t="shared" si="2"/>
        <v>0</v>
      </c>
      <c r="K12" s="5">
        <f t="shared" si="3"/>
        <v>0.06</v>
      </c>
      <c r="L12" s="25">
        <f t="shared" si="4"/>
        <v>0</v>
      </c>
      <c r="M12" s="26">
        <f t="shared" si="1"/>
        <v>0</v>
      </c>
    </row>
    <row r="13" spans="1:14" x14ac:dyDescent="0.2">
      <c r="B13">
        <v>1999</v>
      </c>
      <c r="C13">
        <v>2008</v>
      </c>
      <c r="D13">
        <v>2002</v>
      </c>
      <c r="E13" s="2" t="s">
        <v>0</v>
      </c>
      <c r="F13" s="24">
        <v>187650</v>
      </c>
      <c r="G13" s="24">
        <f t="shared" si="5"/>
        <v>143704</v>
      </c>
      <c r="H13" s="25">
        <f t="shared" si="0"/>
        <v>43946</v>
      </c>
      <c r="I13" s="6">
        <v>6.5000000000000002E-2</v>
      </c>
      <c r="J13" s="25">
        <f t="shared" si="2"/>
        <v>35252.971035805218</v>
      </c>
      <c r="K13" s="5">
        <f t="shared" si="3"/>
        <v>0.06</v>
      </c>
      <c r="L13" s="25">
        <f t="shared" si="4"/>
        <v>35838.417374033874</v>
      </c>
      <c r="M13" s="26">
        <f t="shared" si="1"/>
        <v>585.4463382286558</v>
      </c>
    </row>
    <row r="14" spans="1:14" x14ac:dyDescent="0.2">
      <c r="B14">
        <v>1999</v>
      </c>
      <c r="C14">
        <v>2009</v>
      </c>
      <c r="D14">
        <v>2002</v>
      </c>
      <c r="E14" s="2" t="s">
        <v>0</v>
      </c>
      <c r="F14" s="24">
        <v>167500</v>
      </c>
      <c r="G14" s="24">
        <f t="shared" si="5"/>
        <v>158074.40000000002</v>
      </c>
      <c r="H14" s="25">
        <f t="shared" si="0"/>
        <v>9425.5999999999767</v>
      </c>
      <c r="I14" s="6">
        <v>6.5000000000000002E-2</v>
      </c>
      <c r="J14" s="25">
        <f t="shared" si="2"/>
        <v>7099.630891328321</v>
      </c>
      <c r="K14" s="5">
        <f t="shared" si="3"/>
        <v>0.06</v>
      </c>
      <c r="L14" s="25">
        <f t="shared" si="4"/>
        <v>7251.5794856443199</v>
      </c>
      <c r="M14" s="26">
        <f t="shared" si="1"/>
        <v>151.94859431599889</v>
      </c>
    </row>
    <row r="15" spans="1:14" x14ac:dyDescent="0.2">
      <c r="B15">
        <v>1999</v>
      </c>
      <c r="C15">
        <v>2010</v>
      </c>
      <c r="D15">
        <v>2002</v>
      </c>
      <c r="E15" s="2" t="s">
        <v>0</v>
      </c>
      <c r="F15" s="24">
        <v>149780</v>
      </c>
      <c r="G15" s="24">
        <f t="shared" si="5"/>
        <v>173881.84000000003</v>
      </c>
      <c r="H15" s="25">
        <f t="shared" si="0"/>
        <v>0</v>
      </c>
      <c r="I15" s="6">
        <v>6.5000000000000002E-2</v>
      </c>
      <c r="J15" s="25">
        <f t="shared" si="2"/>
        <v>0</v>
      </c>
      <c r="K15" s="5">
        <f t="shared" si="3"/>
        <v>0.06</v>
      </c>
      <c r="L15" s="25">
        <f t="shared" si="4"/>
        <v>0</v>
      </c>
      <c r="M15" s="26">
        <f t="shared" si="1"/>
        <v>0</v>
      </c>
    </row>
    <row r="16" spans="1:14" x14ac:dyDescent="0.2">
      <c r="B16">
        <v>1999</v>
      </c>
      <c r="C16">
        <v>2011</v>
      </c>
      <c r="D16">
        <v>2002</v>
      </c>
      <c r="E16" s="2" t="s">
        <v>0</v>
      </c>
      <c r="F16" s="24">
        <v>157000</v>
      </c>
      <c r="G16" s="24">
        <f t="shared" si="5"/>
        <v>164758</v>
      </c>
      <c r="H16" s="25">
        <f t="shared" si="0"/>
        <v>0</v>
      </c>
      <c r="I16" s="6">
        <v>6.5000000000000002E-2</v>
      </c>
      <c r="J16" s="25">
        <f t="shared" si="2"/>
        <v>0</v>
      </c>
      <c r="K16" s="5">
        <f t="shared" si="3"/>
        <v>0.06</v>
      </c>
      <c r="L16" s="25">
        <f t="shared" si="4"/>
        <v>0</v>
      </c>
      <c r="M16" s="26">
        <f t="shared" si="1"/>
        <v>0</v>
      </c>
    </row>
    <row r="17" spans="2:13" x14ac:dyDescent="0.2">
      <c r="B17">
        <v>1999</v>
      </c>
      <c r="C17">
        <v>2012</v>
      </c>
      <c r="D17">
        <v>2002</v>
      </c>
      <c r="E17" s="2" t="s">
        <v>0</v>
      </c>
      <c r="F17" s="24">
        <v>162350</v>
      </c>
      <c r="G17" s="24">
        <f t="shared" si="5"/>
        <v>172700</v>
      </c>
      <c r="H17" s="25">
        <f t="shared" si="0"/>
        <v>0</v>
      </c>
      <c r="I17" s="6">
        <v>0.06</v>
      </c>
      <c r="J17" s="25">
        <f t="shared" si="2"/>
        <v>0</v>
      </c>
      <c r="K17" s="5">
        <v>5.5E-2</v>
      </c>
      <c r="L17" s="25">
        <f t="shared" si="4"/>
        <v>0</v>
      </c>
      <c r="M17" s="26">
        <f t="shared" si="1"/>
        <v>0</v>
      </c>
    </row>
    <row r="18" spans="2:13" x14ac:dyDescent="0.2">
      <c r="B18">
        <v>1999</v>
      </c>
      <c r="C18">
        <v>2013</v>
      </c>
      <c r="D18">
        <v>2002</v>
      </c>
      <c r="E18" s="2" t="s">
        <v>0</v>
      </c>
      <c r="F18" s="24">
        <v>187100</v>
      </c>
      <c r="G18" s="24">
        <f t="shared" si="5"/>
        <v>178585</v>
      </c>
      <c r="H18" s="25">
        <f t="shared" si="0"/>
        <v>8515</v>
      </c>
      <c r="I18" s="6">
        <v>0.06</v>
      </c>
      <c r="J18" s="25">
        <f t="shared" si="2"/>
        <v>5189.0134637873625</v>
      </c>
      <c r="K18" s="5">
        <f t="shared" ref="K18:K25" si="6">+K17</f>
        <v>5.5E-2</v>
      </c>
      <c r="L18" s="25">
        <f t="shared" si="4"/>
        <v>5401.8030458924859</v>
      </c>
      <c r="M18" s="26">
        <f t="shared" si="1"/>
        <v>212.78958210512337</v>
      </c>
    </row>
    <row r="19" spans="2:13" x14ac:dyDescent="0.2">
      <c r="B19">
        <v>1999</v>
      </c>
      <c r="C19">
        <v>2014</v>
      </c>
      <c r="D19">
        <v>2002</v>
      </c>
      <c r="E19" s="2" t="s">
        <v>0</v>
      </c>
      <c r="F19" s="24">
        <v>190000</v>
      </c>
      <c r="G19" s="24">
        <f t="shared" si="5"/>
        <v>196443.50000000003</v>
      </c>
      <c r="H19" s="25">
        <f t="shared" si="0"/>
        <v>0</v>
      </c>
      <c r="I19" s="6">
        <v>0.06</v>
      </c>
      <c r="J19" s="25">
        <f t="shared" si="2"/>
        <v>0</v>
      </c>
      <c r="K19" s="5">
        <f t="shared" si="6"/>
        <v>5.5E-2</v>
      </c>
      <c r="L19" s="25">
        <f t="shared" si="4"/>
        <v>0</v>
      </c>
      <c r="M19" s="26">
        <f t="shared" si="1"/>
        <v>0</v>
      </c>
    </row>
    <row r="20" spans="2:13" x14ac:dyDescent="0.2">
      <c r="B20">
        <v>1999</v>
      </c>
      <c r="C20">
        <v>2015</v>
      </c>
      <c r="D20">
        <v>2002</v>
      </c>
      <c r="E20" s="2" t="s">
        <v>0</v>
      </c>
      <c r="F20" s="24">
        <v>255670</v>
      </c>
      <c r="G20" s="24">
        <f t="shared" si="5"/>
        <v>209000.00000000003</v>
      </c>
      <c r="H20" s="25">
        <f t="shared" si="0"/>
        <v>46669.999999999971</v>
      </c>
      <c r="I20" s="6">
        <v>0.06</v>
      </c>
      <c r="J20" s="25">
        <f t="shared" si="2"/>
        <v>25311.985649991737</v>
      </c>
      <c r="K20" s="5">
        <f t="shared" si="6"/>
        <v>5.5E-2</v>
      </c>
      <c r="L20" s="25">
        <f t="shared" si="4"/>
        <v>26600.326954040916</v>
      </c>
      <c r="M20" s="26">
        <f t="shared" si="1"/>
        <v>1288.3413040491796</v>
      </c>
    </row>
    <row r="21" spans="2:13" x14ac:dyDescent="0.2">
      <c r="B21">
        <v>1999</v>
      </c>
      <c r="C21">
        <v>2016</v>
      </c>
      <c r="D21">
        <v>2002</v>
      </c>
      <c r="E21" s="2" t="s">
        <v>0</v>
      </c>
      <c r="F21" s="24">
        <v>299870</v>
      </c>
      <c r="G21" s="24">
        <f t="shared" si="5"/>
        <v>229900.00000000006</v>
      </c>
      <c r="H21" s="25">
        <f t="shared" si="0"/>
        <v>69969.999999999942</v>
      </c>
      <c r="I21" s="6">
        <v>0.06</v>
      </c>
      <c r="J21" s="25">
        <f t="shared" si="2"/>
        <v>35800.939473257058</v>
      </c>
      <c r="K21" s="5">
        <f t="shared" si="6"/>
        <v>5.5E-2</v>
      </c>
      <c r="L21" s="25">
        <f t="shared" si="4"/>
        <v>37801.461242428035</v>
      </c>
      <c r="M21" s="26">
        <f t="shared" si="1"/>
        <v>2000.5217691709768</v>
      </c>
    </row>
    <row r="22" spans="2:13" x14ac:dyDescent="0.2">
      <c r="B22">
        <v>1999</v>
      </c>
      <c r="C22">
        <v>2017</v>
      </c>
      <c r="D22">
        <v>2002</v>
      </c>
      <c r="E22" s="2" t="s">
        <v>0</v>
      </c>
      <c r="F22" s="24">
        <v>131400</v>
      </c>
      <c r="G22" s="24">
        <f t="shared" si="5"/>
        <v>252890.00000000009</v>
      </c>
      <c r="H22" s="25">
        <f t="shared" si="0"/>
        <v>0</v>
      </c>
      <c r="I22" s="6">
        <v>0.06</v>
      </c>
      <c r="J22" s="25">
        <f t="shared" si="2"/>
        <v>0</v>
      </c>
      <c r="K22" s="5">
        <f t="shared" si="6"/>
        <v>5.5E-2</v>
      </c>
      <c r="L22" s="25">
        <f t="shared" si="4"/>
        <v>0</v>
      </c>
      <c r="M22" s="26">
        <f t="shared" si="1"/>
        <v>0</v>
      </c>
    </row>
    <row r="23" spans="2:13" x14ac:dyDescent="0.2">
      <c r="B23">
        <v>1999</v>
      </c>
      <c r="C23">
        <v>2018</v>
      </c>
      <c r="D23">
        <v>2002</v>
      </c>
      <c r="E23" s="2" t="s">
        <v>0</v>
      </c>
      <c r="F23" s="24">
        <v>156000</v>
      </c>
      <c r="G23" s="24">
        <f t="shared" si="5"/>
        <v>144540</v>
      </c>
      <c r="H23" s="25">
        <f t="shared" si="0"/>
        <v>11460</v>
      </c>
      <c r="I23" s="6">
        <v>0.06</v>
      </c>
      <c r="J23" s="25">
        <f t="shared" si="2"/>
        <v>5218.6171427322051</v>
      </c>
      <c r="K23" s="5">
        <f t="shared" si="6"/>
        <v>5.5E-2</v>
      </c>
      <c r="L23" s="25">
        <f t="shared" si="4"/>
        <v>5562.5818264555401</v>
      </c>
      <c r="M23" s="26">
        <f t="shared" si="1"/>
        <v>343.96468372333493</v>
      </c>
    </row>
    <row r="24" spans="2:13" x14ac:dyDescent="0.2">
      <c r="B24">
        <v>1999</v>
      </c>
      <c r="C24">
        <v>2019</v>
      </c>
      <c r="D24">
        <v>2002</v>
      </c>
      <c r="E24" s="2" t="s">
        <v>0</v>
      </c>
      <c r="F24" s="24">
        <v>170400</v>
      </c>
      <c r="G24" s="24">
        <f t="shared" si="5"/>
        <v>158994</v>
      </c>
      <c r="H24" s="25">
        <f t="shared" si="0"/>
        <v>11406</v>
      </c>
      <c r="I24" s="6">
        <v>0.06</v>
      </c>
      <c r="J24" s="25">
        <f t="shared" si="2"/>
        <v>4900.0252831838006</v>
      </c>
      <c r="K24" s="5">
        <f t="shared" si="6"/>
        <v>5.5E-2</v>
      </c>
      <c r="L24" s="25">
        <f t="shared" si="4"/>
        <v>5247.7447468261244</v>
      </c>
      <c r="M24" s="26">
        <f t="shared" si="1"/>
        <v>347.71946364232372</v>
      </c>
    </row>
    <row r="25" spans="2:13" x14ac:dyDescent="0.2">
      <c r="B25">
        <v>1999</v>
      </c>
      <c r="C25">
        <v>2020</v>
      </c>
      <c r="D25">
        <v>2002</v>
      </c>
      <c r="E25" s="2" t="s">
        <v>0</v>
      </c>
      <c r="F25" s="24">
        <v>120000</v>
      </c>
      <c r="G25" s="24">
        <f t="shared" si="5"/>
        <v>174893.40000000002</v>
      </c>
      <c r="H25" s="25">
        <f t="shared" si="0"/>
        <v>0</v>
      </c>
      <c r="I25" s="6">
        <v>0.06</v>
      </c>
      <c r="J25" s="25">
        <f t="shared" si="2"/>
        <v>0</v>
      </c>
      <c r="K25" s="5">
        <f t="shared" si="6"/>
        <v>5.5E-2</v>
      </c>
      <c r="L25" s="25">
        <f t="shared" si="4"/>
        <v>0</v>
      </c>
      <c r="M25" s="26">
        <f t="shared" si="1"/>
        <v>0</v>
      </c>
    </row>
    <row r="26" spans="2:13" x14ac:dyDescent="0.2">
      <c r="E26" s="2"/>
      <c r="F26" s="2"/>
      <c r="G26" s="2"/>
      <c r="H26" s="6"/>
      <c r="J26" s="8"/>
    </row>
    <row r="27" spans="2:13" x14ac:dyDescent="0.2">
      <c r="E27" s="2"/>
      <c r="F27" s="2"/>
      <c r="G27" s="2"/>
      <c r="H27" s="6"/>
      <c r="J27" s="8"/>
      <c r="K27" s="8"/>
      <c r="L27" s="27" t="s">
        <v>19</v>
      </c>
      <c r="M27" s="4">
        <f>SUM(M9:M26)</f>
        <v>5368.1021314207283</v>
      </c>
    </row>
    <row r="28" spans="2:13" x14ac:dyDescent="0.2">
      <c r="E28" s="2"/>
      <c r="F28" s="2"/>
      <c r="G28" s="2"/>
      <c r="H28" s="6"/>
      <c r="J28" s="8"/>
      <c r="K28" s="8"/>
      <c r="L28" s="22"/>
    </row>
  </sheetData>
  <mergeCells count="2">
    <mergeCell ref="I7:J7"/>
    <mergeCell ref="K7:L7"/>
  </mergeCells>
  <phoneticPr fontId="3" type="noConversion"/>
  <pageMargins left="0.75" right="0.75" top="0.35" bottom="0.35" header="0.5" footer="0.5"/>
  <pageSetup scale="96" orientation="landscape" r:id="rId1"/>
  <headerFooter alignWithMargins="0"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Original Issue Year Example</vt:lpstr>
      <vt:lpstr>Updated Issue Year Example</vt:lpstr>
    </vt:vector>
  </TitlesOfParts>
  <Company>NYS INSURANCE DEPARTMENT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Annuities – Structured Settlement and Immediate Annuity - Aggregate Test Worksheet</dc:title>
  <dc:creator>ALIF0JLK</dc:creator>
  <cp:lastModifiedBy>kai</cp:lastModifiedBy>
  <cp:lastPrinted>2005-10-21T19:09:09Z</cp:lastPrinted>
  <dcterms:created xsi:type="dcterms:W3CDTF">2005-10-12T17:46:23Z</dcterms:created>
  <dcterms:modified xsi:type="dcterms:W3CDTF">2015-11-25T18:49:32Z</dcterms:modified>
</cp:coreProperties>
</file>